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9975" tabRatio="893" firstSheet="41" activeTab="42"/>
  </bookViews>
  <sheets>
    <sheet name="ZNYXNYB" sheetId="1" state="hidden" r:id="rId1"/>
    <sheet name="PNVNPYO" sheetId="2" state="hidden" r:id="rId2"/>
    <sheet name="COXQNYINP" sheetId="3" state="hidden" r:id="rId3"/>
    <sheet name="CDKOHSLJS" sheetId="4" state="hidden" r:id="rId4"/>
    <sheet name="OTNMYPNMW" sheetId="5" state="hidden" r:id="rId5"/>
    <sheet name="BJIMORKAP" sheetId="6" state="hidden" r:id="rId6"/>
    <sheet name="MRVYSFLKW" sheetId="7" state="hidden" r:id="rId7"/>
    <sheet name="JSBSLSTBK" sheetId="8" state="hidden" r:id="rId8"/>
    <sheet name="MPKRYMTII" sheetId="9" state="hidden" r:id="rId9"/>
    <sheet name="TAMMRYMMT" sheetId="10" state="hidden" r:id="rId10"/>
    <sheet name="VYJPRYPFSK" sheetId="11" state="hidden" r:id="rId11"/>
    <sheet name="RQMWRKIOXO" sheetId="12" state="hidden" r:id="rId12"/>
    <sheet name="ITXJXMOLSD" sheetId="13" state="hidden" r:id="rId13"/>
    <sheet name="SYOTOQOJRT" sheetId="14" state="hidden" r:id="rId14"/>
    <sheet name="RNJFHVIPRO" sheetId="15" state="hidden" r:id="rId15"/>
    <sheet name="PQNNNAOSME" sheetId="16" state="hidden" r:id="rId16"/>
    <sheet name="MMSPVNRQYQ" sheetId="17" state="hidden" r:id="rId17"/>
    <sheet name="RYQSSYTTYQ" sheetId="18" state="hidden" r:id="rId18"/>
    <sheet name="ETVXPFSHJZ" sheetId="19" state="hidden" r:id="rId19"/>
    <sheet name="PATJOYVMNL" sheetId="20" state="hidden" r:id="rId20"/>
    <sheet name="FNJOZRSSNN" sheetId="21" state="hidden" r:id="rId21"/>
    <sheet name="RSQSYQNYCY" sheetId="22" state="hidden" r:id="rId22"/>
    <sheet name="MQMDVNVSJQ" sheetId="23" state="hidden" r:id="rId23"/>
    <sheet name="YOMTEVRCPS" sheetId="24" state="hidden" r:id="rId24"/>
    <sheet name="KNVETTNQYS" sheetId="25" state="hidden" r:id="rId25"/>
    <sheet name="OQSLOQDVPS" sheetId="26" state="hidden" r:id="rId26"/>
    <sheet name="VMOREEVNIO" sheetId="27" state="hidden" r:id="rId27"/>
    <sheet name="QYOMPNYMDM" sheetId="28" state="hidden" r:id="rId28"/>
    <sheet name="YMZSMYYQNX" sheetId="29" state="hidden" r:id="rId29"/>
    <sheet name="BPNHHJPMRR" sheetId="30" state="hidden" r:id="rId30"/>
    <sheet name="PNBTOWOVJB" sheetId="31" state="hidden" r:id="rId31"/>
    <sheet name="HPLWPMTXPY" sheetId="32" state="hidden" r:id="rId32"/>
    <sheet name="PSQQQVWEIS" sheetId="33" state="hidden" r:id="rId33"/>
    <sheet name="NNQPSWDXMT" sheetId="34" state="hidden" r:id="rId34"/>
    <sheet name="KPQQQYODAJ" sheetId="35" state="hidden" r:id="rId35"/>
    <sheet name="OQYPJNJDIM" sheetId="36" state="hidden" r:id="rId36"/>
    <sheet name="ZHWYOAPLTS" sheetId="37" state="hidden" r:id="rId37"/>
    <sheet name="CSZRMQLYYB" sheetId="38" state="hidden" r:id="rId38"/>
    <sheet name="ZTSOZRHQAX" sheetId="39" state="hidden" r:id="rId39"/>
    <sheet name="2016年区本级一般公共预算收入预算表" sheetId="40" r:id="rId40"/>
    <sheet name="2016年区本级一般公共预算支出预算表" sheetId="41" r:id="rId41"/>
    <sheet name="2016年区本级国有资本经营收入预算表" sheetId="42" r:id="rId42"/>
    <sheet name="2016年区本级国有资本经营支出预算表" sheetId="43" r:id="rId43"/>
    <sheet name="  2016年区本级社会保险基金收支预算表 " sheetId="44" r:id="rId44"/>
    <sheet name="2016年区本级“三公”经费财政拨款支出预算表" sheetId="45" r:id="rId45"/>
    <sheet name="00000000" sheetId="46" state="veryHidden" r:id="rId46"/>
    <sheet name="SYWSLKSE" sheetId="47" state="hidden" r:id="rId47"/>
    <sheet name="KLZVFARS" sheetId="48" state="hidden" r:id="rId48"/>
    <sheet name="00000001" sheetId="49" state="veryHidden" r:id="rId49"/>
    <sheet name="00000002" sheetId="50" state="veryHidden" r:id="rId50"/>
    <sheet name="3UuQGBb4" sheetId="51" state="hidden" r:id="rId51"/>
    <sheet name="KL2YVWTQ" sheetId="52" state="hidden" r:id="rId52"/>
  </sheets>
  <externalReferences>
    <externalReference r:id="rId55"/>
  </externalReferences>
  <definedNames>
    <definedName name="aa">'[1]XL4Poppy'!$C$39</definedName>
    <definedName name="Bust" localSheetId="50">'3UuQGBb4'!$C$31</definedName>
    <definedName name="Bust" localSheetId="51">'KL2YVWTQ'!$C$31</definedName>
    <definedName name="Continue" localSheetId="50">'3UuQGBb4'!$C$9</definedName>
    <definedName name="Continue" localSheetId="51">'KL2YVWTQ'!$C$9</definedName>
    <definedName name="Document_array" localSheetId="45">{"Book1","2015年预算草案表格.xls"}</definedName>
    <definedName name="Document_array" localSheetId="48">{"Book1","2015年预算草案表格(1.28)(1).xls"}</definedName>
    <definedName name="Document_array" localSheetId="49">{"Book1","2015年预算草案表格(2.2).xls"}</definedName>
    <definedName name="Document_array" localSheetId="50">{"Book1","1.xls"}</definedName>
    <definedName name="Document_array" localSheetId="51">{"Book1","预算表格（订）.xls"}</definedName>
    <definedName name="Document_array" localSheetId="47">{"StartUp.xls","Book1","BM_DLG.XLS","2015年预算草案表格(1.27).xls"}</definedName>
    <definedName name="Document_array" localSheetId="46">{"Book1","2015年预算草案表格(1.21).xls"}</definedName>
    <definedName name="Documents_array" localSheetId="45">'00000000'!$B$1:$B$16</definedName>
    <definedName name="Documents_array" localSheetId="48">'00000001'!$B$1:$B$16</definedName>
    <definedName name="Documents_array" localSheetId="49">'00000002'!$B$1:$B$16</definedName>
    <definedName name="Documents_array" localSheetId="50">'3UuQGBb4'!$B$1:$B$16</definedName>
    <definedName name="Documents_array" localSheetId="51">'KL2YVWTQ'!$B$1:$B$16</definedName>
    <definedName name="Documents_array" localSheetId="47">'KLZVFARS'!$B$1:$B$16</definedName>
    <definedName name="Documents_array" localSheetId="46">'SYWSLKSE'!$B$1:$B$16</definedName>
    <definedName name="Hello" localSheetId="51">'KL2YVWTQ'!$A$15</definedName>
    <definedName name="Hello">'3UuQGBb4'!$A$15</definedName>
    <definedName name="MakeIt" localSheetId="51">'KL2YVWTQ'!$A$26</definedName>
    <definedName name="MakeIt">'3UuQGBb4'!$A$26</definedName>
    <definedName name="Morning" localSheetId="51">'KL2YVWTQ'!$C$39</definedName>
    <definedName name="Morning">'3UuQGBb4'!$C$39</definedName>
    <definedName name="Poppy" localSheetId="51">'KL2YVWTQ'!$C$27</definedName>
    <definedName name="Poppy">'3UuQGBb4'!$C$27</definedName>
    <definedName name="_xlnm.Print_Area" localSheetId="43">'  2016年区本级社会保险基金收支预算表 '!$A$1:$D$7</definedName>
    <definedName name="Print_Area_MI">#REF!</definedName>
    <definedName name="_xlnm.Print_Titles" localSheetId="40">'2016年区本级一般公共预算支出预算表'!$3:$4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<sst xmlns="http://schemas.openxmlformats.org/spreadsheetml/2006/main" count="426" uniqueCount="264">
  <si>
    <t xml:space="preserve">                 单位：万元</t>
  </si>
  <si>
    <t>项    目</t>
  </si>
  <si>
    <t>预算数</t>
  </si>
  <si>
    <t xml:space="preserve">一、地方一般公共预算收入 </t>
  </si>
  <si>
    <t xml:space="preserve">  （一）税收收入</t>
  </si>
  <si>
    <t>增值税</t>
  </si>
  <si>
    <t>营业税</t>
  </si>
  <si>
    <t>企业所得税</t>
  </si>
  <si>
    <t>城市维护建设税</t>
  </si>
  <si>
    <t>房产税</t>
  </si>
  <si>
    <t>印花税</t>
  </si>
  <si>
    <t>城镇土地使用税</t>
  </si>
  <si>
    <t>土地增值税</t>
  </si>
  <si>
    <t xml:space="preserve">  （二）非税收入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</si>
  <si>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</si>
  <si>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</si>
  <si>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</si>
  <si>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</si>
  <si>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</si>
  <si>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</si>
  <si>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二、上划中央收入</t>
  </si>
  <si>
    <t>三、一般公共预算总收入</t>
  </si>
  <si>
    <t>-</t>
  </si>
  <si>
    <t>单位：万元</t>
  </si>
  <si>
    <t>项          目</t>
  </si>
  <si>
    <t>增减额</t>
  </si>
  <si>
    <t>增减%</t>
  </si>
  <si>
    <t>项目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</si>
  <si>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</si>
  <si>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</si>
  <si>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</si>
  <si>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</si>
  <si>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</si>
  <si>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国有资本经营支出</t>
  </si>
  <si>
    <t>一、教育支出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</si>
  <si>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</si>
  <si>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</si>
  <si>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</si>
  <si>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</si>
  <si>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</si>
  <si>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</si>
  <si>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八、资源勘探电力信息等支出</t>
  </si>
  <si>
    <t>九、商业服务业等支出</t>
  </si>
  <si>
    <t>十、其他支出</t>
  </si>
  <si>
    <t>2015年快报数</t>
  </si>
  <si>
    <t>2016年预算</t>
  </si>
  <si>
    <t>安排数</t>
  </si>
  <si>
    <t>2015年预算数　</t>
  </si>
  <si>
    <t>一般公共预算支出</t>
  </si>
  <si>
    <t>201</t>
  </si>
  <si>
    <t xml:space="preserve">  01</t>
  </si>
  <si>
    <t xml:space="preserve">  02</t>
  </si>
  <si>
    <t xml:space="preserve">  03</t>
  </si>
  <si>
    <t xml:space="preserve">  04</t>
  </si>
  <si>
    <t xml:space="preserve">  05</t>
  </si>
  <si>
    <t xml:space="preserve">  06</t>
  </si>
  <si>
    <t xml:space="preserve">  07</t>
  </si>
  <si>
    <t xml:space="preserve">  08</t>
  </si>
  <si>
    <t xml:space="preserve">  10</t>
  </si>
  <si>
    <t xml:space="preserve">  11</t>
  </si>
  <si>
    <t xml:space="preserve">  13</t>
  </si>
  <si>
    <t xml:space="preserve">  15</t>
  </si>
  <si>
    <t xml:space="preserve">  17</t>
  </si>
  <si>
    <t xml:space="preserve">  23</t>
  </si>
  <si>
    <t xml:space="preserve">  24</t>
  </si>
  <si>
    <t xml:space="preserve">  25</t>
  </si>
  <si>
    <t xml:space="preserve">   预备费</t>
  </si>
  <si>
    <t xml:space="preserve">  26</t>
  </si>
  <si>
    <t xml:space="preserve">  28</t>
  </si>
  <si>
    <t>2016民生</t>
  </si>
  <si>
    <t>2015民生</t>
  </si>
  <si>
    <t>一、一般公共服务支出</t>
  </si>
  <si>
    <t xml:space="preserve">  人大事务</t>
  </si>
  <si>
    <t xml:space="preserve">  政协事务</t>
  </si>
  <si>
    <t xml:space="preserve">  政府办公厅（室）及相关机构事务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</si>
  <si>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</si>
  <si>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</si>
  <si>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</si>
  <si>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</si>
  <si>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</si>
  <si>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人力资源事务</t>
  </si>
  <si>
    <t xml:space="preserve">  纪检监察事务</t>
  </si>
  <si>
    <t xml:space="preserve">  商贸事务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</si>
  <si>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</si>
  <si>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</si>
  <si>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</si>
  <si>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</si>
  <si>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</si>
  <si>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</si>
  <si>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</si>
  <si>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29</t>
  </si>
  <si>
    <t xml:space="preserve">  群众团体事务</t>
  </si>
  <si>
    <t xml:space="preserve">  31</t>
  </si>
  <si>
    <t xml:space="preserve">  党委办公厅（室）及相关机构事务</t>
  </si>
  <si>
    <t xml:space="preserve">  32</t>
  </si>
  <si>
    <t xml:space="preserve">  组织事务</t>
  </si>
  <si>
    <t xml:space="preserve">  33</t>
  </si>
  <si>
    <t xml:space="preserve">  宣传事务</t>
  </si>
  <si>
    <t xml:space="preserve">  34</t>
  </si>
  <si>
    <t xml:space="preserve">  统战事务</t>
  </si>
  <si>
    <t xml:space="preserve">  36</t>
  </si>
  <si>
    <t xml:space="preserve">  其他共产党事务支出</t>
  </si>
  <si>
    <t xml:space="preserve">  其他一般公共服务支出</t>
  </si>
  <si>
    <t>二</t>
  </si>
  <si>
    <t>二、国防支出</t>
  </si>
  <si>
    <t xml:space="preserve">  国防动员</t>
  </si>
  <si>
    <t xml:space="preserve">  99</t>
  </si>
  <si>
    <t xml:space="preserve">  其他国防支出</t>
  </si>
  <si>
    <t>204</t>
  </si>
  <si>
    <t>三、公共安全支出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</si>
  <si>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</si>
  <si>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</si>
  <si>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</si>
  <si>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</si>
  <si>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</si>
  <si>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 xml:space="preserve">  其他公共安全支出</t>
  </si>
  <si>
    <t>205</t>
  </si>
  <si>
    <t>四、教育支出</t>
  </si>
  <si>
    <t xml:space="preserve">  教育管理事务</t>
  </si>
  <si>
    <t xml:space="preserve">  普通教育</t>
  </si>
  <si>
    <t xml:space="preserve">  职业教育</t>
  </si>
  <si>
    <t xml:space="preserve">  特殊教育</t>
  </si>
  <si>
    <t xml:space="preserve">  进修及培训</t>
  </si>
  <si>
    <t xml:space="preserve">  09</t>
  </si>
  <si>
    <t xml:space="preserve">  教育费附加安排的支出</t>
  </si>
  <si>
    <t xml:space="preserve">  其他教育支出</t>
  </si>
  <si>
    <t>206</t>
  </si>
  <si>
    <t>五、科学技术支出</t>
  </si>
  <si>
    <t xml:space="preserve">  科学技术管理事务</t>
  </si>
  <si>
    <t xml:space="preserve">  应用研究</t>
  </si>
  <si>
    <t xml:space="preserve">  技术研究与开发</t>
  </si>
  <si>
    <t xml:space="preserve">  科学技术普及</t>
  </si>
  <si>
    <t xml:space="preserve">  科技交流与合作</t>
  </si>
  <si>
    <t xml:space="preserve">  其他科学技术支出</t>
  </si>
  <si>
    <t>207</t>
  </si>
  <si>
    <t>六、文化体育与传媒支出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</si>
  <si>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</si>
  <si>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</si>
  <si>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</si>
  <si>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</si>
  <si>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其他文化体育与传媒支出</t>
  </si>
  <si>
    <t>208</t>
  </si>
  <si>
    <t>七、社会保障和就业支出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</si>
  <si>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</si>
  <si>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</si>
  <si>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</si>
  <si>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</si>
  <si>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</si>
  <si>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</si>
  <si>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</si>
  <si>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</si>
  <si>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</si>
  <si>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</si>
  <si>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16</t>
  </si>
  <si>
    <t xml:space="preserve">  红十字事业</t>
  </si>
  <si>
    <t xml:space="preserve">  19</t>
  </si>
  <si>
    <t xml:space="preserve">  最低生活保障</t>
  </si>
  <si>
    <t xml:space="preserve">  20</t>
  </si>
  <si>
    <t xml:space="preserve">  临时救助</t>
  </si>
  <si>
    <t xml:space="preserve">  21</t>
  </si>
  <si>
    <t xml:space="preserve">  特困人员供养</t>
  </si>
  <si>
    <t xml:space="preserve">  其他社会保障和就业支出</t>
  </si>
  <si>
    <t>210</t>
  </si>
  <si>
    <t>八、医疗卫生与计划生育支出</t>
  </si>
  <si>
    <t xml:space="preserve">  医疗卫生与计划生育管理事务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</si>
  <si>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</si>
  <si>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</si>
  <si>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</si>
  <si>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</si>
  <si>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</si>
  <si>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</si>
  <si>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</si>
  <si>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211</t>
  </si>
  <si>
    <t>九、节能环保支出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</si>
  <si>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</si>
  <si>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</si>
  <si>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</si>
  <si>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</si>
  <si>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污染减排</t>
  </si>
  <si>
    <t>212</t>
  </si>
  <si>
    <t>十、城乡社区支出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</si>
  <si>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</si>
  <si>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</si>
  <si>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</si>
  <si>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</si>
  <si>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其他城乡社区支出</t>
  </si>
  <si>
    <t>213</t>
  </si>
  <si>
    <t>十一、农林水支出</t>
  </si>
  <si>
    <t xml:space="preserve">  农业</t>
  </si>
  <si>
    <t xml:space="preserve">  林业</t>
  </si>
  <si>
    <t xml:space="preserve">  水利</t>
  </si>
  <si>
    <t xml:space="preserve">  扶贫</t>
  </si>
  <si>
    <t xml:space="preserve">  农村综合改革</t>
  </si>
  <si>
    <t xml:space="preserve">  其他农林水支出</t>
  </si>
  <si>
    <t>214</t>
  </si>
  <si>
    <t>十二、交通运输支出</t>
  </si>
  <si>
    <t xml:space="preserve">  公路水路运输</t>
  </si>
  <si>
    <t>215</t>
  </si>
  <si>
    <t>十三、资源勘探信息等支出</t>
  </si>
  <si>
    <t xml:space="preserve">  安全生产监管</t>
  </si>
  <si>
    <t xml:space="preserve">  国有资产监管</t>
  </si>
  <si>
    <t xml:space="preserve">  支持中小企业发展和管理支出</t>
  </si>
  <si>
    <t>216</t>
  </si>
  <si>
    <t>十四、商业服务业等支出</t>
  </si>
  <si>
    <t xml:space="preserve">  旅游业管理与服务支出</t>
  </si>
  <si>
    <t>220</t>
  </si>
  <si>
    <t>十五、国土海洋气象等支出</t>
  </si>
  <si>
    <t xml:space="preserve">  国土资源事务</t>
  </si>
  <si>
    <t xml:space="preserve">  气象事务</t>
  </si>
  <si>
    <t>221</t>
  </si>
  <si>
    <t>十六、住房保障支出</t>
  </si>
  <si>
    <t xml:space="preserve">  住房改革支出</t>
  </si>
  <si>
    <t xml:space="preserve">  城乡社区住宅</t>
  </si>
  <si>
    <t>227</t>
  </si>
  <si>
    <t>十七、预备费</t>
  </si>
  <si>
    <t>228</t>
  </si>
  <si>
    <t>十八、国债还本付息支出</t>
  </si>
  <si>
    <t xml:space="preserve">  地方政府债券付息</t>
  </si>
  <si>
    <t>229</t>
  </si>
  <si>
    <t>十九、其他支出</t>
  </si>
  <si>
    <t xml:space="preserve">  年初预留</t>
  </si>
  <si>
    <t xml:space="preserve">  其他支出</t>
  </si>
  <si>
    <t>2015执行数</t>
  </si>
  <si>
    <t>2016预算数</t>
  </si>
  <si>
    <t>社会保险基金收入</t>
  </si>
  <si>
    <t>社会保险基金支出</t>
  </si>
  <si>
    <t>科目名称</t>
  </si>
  <si>
    <t>新型农村合作医疗基金收入</t>
  </si>
  <si>
    <t>新型农村合作医疗基金支出</t>
  </si>
  <si>
    <t>城乡居民基本养老保险基金收入</t>
  </si>
  <si>
    <t>城乡居民基本养老保险基金支出</t>
  </si>
  <si>
    <t>合           计</t>
  </si>
  <si>
    <t>合       计</t>
  </si>
  <si>
    <t/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</si>
  <si>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</si>
  <si>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</si>
  <si>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</si>
  <si>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</si>
  <si>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</si>
  <si>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</si>
  <si>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</si>
  <si>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</si>
  <si>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</si>
  <si>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</si>
  <si>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</si>
  <si>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</si>
  <si>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2015年预算草案表格(1.21).xls</t>
  </si>
  <si>
    <t>D:\Program Files\Microsoft Office\OFFICE11\xlstart\Book1.</t>
  </si>
  <si>
    <t>1.xls</t>
  </si>
  <si>
    <t>预算表格（订）.xls</t>
  </si>
  <si>
    <t>2016年区本级一般公共预算收入预算表</t>
  </si>
  <si>
    <t>2016年区本级一般公共预算支出预算表</t>
  </si>
  <si>
    <t xml:space="preserve">           2016年区本级社会保险基金收支预算表                                                                  </t>
  </si>
  <si>
    <t>2016年区本级国有资本经营收入预算表</t>
  </si>
  <si>
    <t xml:space="preserve"> 2016年区本级国有资本经营支出预算表</t>
  </si>
  <si>
    <t>2015年预算数</t>
  </si>
  <si>
    <t>2016年预算数</t>
  </si>
  <si>
    <t>合计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</si>
  <si>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</si>
  <si>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</si>
  <si>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</si>
  <si>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</si>
  <si>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（2）公务用车购置费</t>
  </si>
  <si>
    <t>2016年区本级“三公”经费财政拨款支出预算表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</si>
</sst>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(&quot;$&quot;* #,##0.0_);_(&quot;$&quot;* \(#,##0.0\);_(&quot;$&quot;* &quot;-&quot;??_);_(@_)"/>
    <numFmt numFmtId="178" formatCode="_ &quot;￥&quot;* #,##0_ ;_ &quot;￥&quot;* \-#,##0_ ;_ &quot;￥&quot;* \-_ ;_ @_ "/>
    <numFmt numFmtId="179" formatCode="mm/dd/yy_)"/>
    <numFmt numFmtId="180" formatCode="_(&quot;$&quot;* #,##0_);_(&quot;$&quot;* \(#,##0\);_(&quot;$&quot;* &quot;-&quot;??_);_(@_)"/>
    <numFmt numFmtId="181" formatCode="mmm\ dd\,\ yy"/>
    <numFmt numFmtId="182" formatCode="0_ "/>
    <numFmt numFmtId="183" formatCode="0.00_ "/>
    <numFmt numFmtId="184" formatCode="0.0_ "/>
    <numFmt numFmtId="185" formatCode="0_);[Red]\(0\)"/>
    <numFmt numFmtId="186" formatCode="0.00_);[Red]\(0.00\)"/>
    <numFmt numFmtId="187" formatCode="#,##0_ "/>
    <numFmt numFmtId="188" formatCode="_ * #,##0.0_ ;_ * \-#,##0.0_ ;_ * &quot;-&quot;??_ ;_ @_ "/>
    <numFmt numFmtId="189" formatCode="#,##0.0_ "/>
    <numFmt numFmtId="190" formatCode="yyyy&quot;年&quot;m&quot;月&quot;;@"/>
  </numFmts>
  <fonts count="47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2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8" borderId="1" applyNumberFormat="0" applyBorder="0" applyAlignment="0" applyProtection="0"/>
    <xf numFmtId="37" fontId="20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1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6" applyNumberFormat="0" applyAlignment="0" applyProtection="0"/>
    <xf numFmtId="0" fontId="5" fillId="14" borderId="6" applyNumberFormat="0" applyAlignment="0" applyProtection="0"/>
    <xf numFmtId="0" fontId="3" fillId="21" borderId="7" applyNumberFormat="0" applyAlignment="0" applyProtection="0"/>
    <xf numFmtId="0" fontId="3" fillId="21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4" borderId="9" applyNumberFormat="0" applyAlignment="0" applyProtection="0"/>
    <xf numFmtId="0" fontId="14" fillId="14" borderId="9" applyNumberFormat="0" applyAlignment="0" applyProtection="0"/>
    <xf numFmtId="0" fontId="29" fillId="7" borderId="6" applyNumberFormat="0" applyAlignment="0" applyProtection="0"/>
    <xf numFmtId="0" fontId="29" fillId="7" borderId="6" applyNumberFormat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5" fillId="0" borderId="0" xfId="130">
      <alignment/>
      <protection/>
    </xf>
    <xf numFmtId="0" fontId="30" fillId="4" borderId="0" xfId="130" applyFont="1" applyFill="1">
      <alignment/>
      <protection/>
    </xf>
    <xf numFmtId="0" fontId="15" fillId="4" borderId="0" xfId="130" applyFill="1">
      <alignment/>
      <protection/>
    </xf>
    <xf numFmtId="0" fontId="15" fillId="15" borderId="11" xfId="130" applyFill="1" applyBorder="1">
      <alignment/>
      <protection/>
    </xf>
    <xf numFmtId="0" fontId="31" fillId="25" borderId="12" xfId="130" applyFont="1" applyFill="1" applyBorder="1" applyAlignment="1">
      <alignment horizontal="center"/>
      <protection/>
    </xf>
    <xf numFmtId="0" fontId="32" fillId="26" borderId="13" xfId="130" applyFont="1" applyFill="1" applyBorder="1" applyAlignment="1">
      <alignment horizontal="center"/>
      <protection/>
    </xf>
    <xf numFmtId="0" fontId="31" fillId="25" borderId="13" xfId="130" applyFont="1" applyFill="1" applyBorder="1" applyAlignment="1">
      <alignment horizontal="center"/>
      <protection/>
    </xf>
    <xf numFmtId="0" fontId="31" fillId="25" borderId="14" xfId="130" applyFont="1" applyFill="1" applyBorder="1" applyAlignment="1">
      <alignment horizontal="center"/>
      <protection/>
    </xf>
    <xf numFmtId="0" fontId="15" fillId="15" borderId="15" xfId="130" applyFill="1" applyBorder="1">
      <alignment/>
      <protection/>
    </xf>
    <xf numFmtId="0" fontId="0" fillId="0" borderId="0" xfId="104">
      <alignment/>
      <protection/>
    </xf>
    <xf numFmtId="0" fontId="15" fillId="15" borderId="16" xfId="130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82" fontId="0" fillId="0" borderId="1" xfId="0" applyNumberFormat="1" applyFill="1" applyBorder="1" applyAlignment="1">
      <alignment horizontal="right" vertical="center"/>
    </xf>
    <xf numFmtId="182" fontId="0" fillId="0" borderId="1" xfId="0" applyNumberFormat="1" applyFill="1" applyBorder="1" applyAlignment="1">
      <alignment horizontal="right"/>
    </xf>
    <xf numFmtId="0" fontId="37" fillId="0" borderId="0" xfId="15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10" fontId="34" fillId="0" borderId="0" xfId="15" applyNumberFormat="1" applyFont="1" applyAlignment="1">
      <alignment horizontal="right" vertical="center"/>
      <protection/>
    </xf>
    <xf numFmtId="183" fontId="38" fillId="0" borderId="1" xfId="15" applyNumberFormat="1" applyFont="1" applyFill="1" applyBorder="1" applyAlignment="1">
      <alignment horizontal="center" vertical="center" wrapText="1"/>
      <protection/>
    </xf>
    <xf numFmtId="0" fontId="39" fillId="8" borderId="1" xfId="15" applyFont="1" applyFill="1" applyBorder="1" applyAlignment="1">
      <alignment horizontal="left" vertical="center" wrapText="1"/>
      <protection/>
    </xf>
    <xf numFmtId="0" fontId="39" fillId="8" borderId="1" xfId="15" applyFont="1" applyFill="1" applyBorder="1" applyAlignment="1">
      <alignment horizontal="center" vertical="center" wrapText="1"/>
      <protection/>
    </xf>
    <xf numFmtId="184" fontId="39" fillId="8" borderId="1" xfId="15" applyNumberFormat="1" applyFont="1" applyFill="1" applyBorder="1" applyAlignment="1">
      <alignment horizontal="center" vertical="center" wrapText="1"/>
      <protection/>
    </xf>
    <xf numFmtId="0" fontId="37" fillId="0" borderId="0" xfId="15" applyFont="1" applyAlignment="1">
      <alignment vertical="center" wrapText="1"/>
      <protection/>
    </xf>
    <xf numFmtId="185" fontId="0" fillId="0" borderId="0" xfId="15" applyNumberFormat="1" applyFont="1" applyAlignment="1">
      <alignment vertical="center"/>
      <protection/>
    </xf>
    <xf numFmtId="183" fontId="0" fillId="0" borderId="0" xfId="0" applyNumberFormat="1" applyFill="1" applyAlignment="1">
      <alignment vertical="center"/>
    </xf>
    <xf numFmtId="184" fontId="0" fillId="0" borderId="0" xfId="15" applyNumberFormat="1" applyFont="1" applyAlignment="1">
      <alignment vertical="center"/>
      <protection/>
    </xf>
    <xf numFmtId="1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3" fontId="36" fillId="0" borderId="0" xfId="15" applyNumberFormat="1" applyFont="1" applyAlignment="1">
      <alignment vertical="center"/>
      <protection/>
    </xf>
    <xf numFmtId="10" fontId="39" fillId="0" borderId="0" xfId="15" applyNumberFormat="1" applyFont="1" applyAlignment="1">
      <alignment horizontal="right" vertical="center"/>
      <protection/>
    </xf>
    <xf numFmtId="0" fontId="38" fillId="0" borderId="1" xfId="15" applyFont="1" applyFill="1" applyBorder="1" applyAlignment="1">
      <alignment horizontal="center" vertical="center"/>
      <protection/>
    </xf>
    <xf numFmtId="0" fontId="38" fillId="0" borderId="1" xfId="15" applyFont="1" applyBorder="1" applyAlignment="1">
      <alignment horizontal="center" vertical="center"/>
      <protection/>
    </xf>
    <xf numFmtId="0" fontId="38" fillId="0" borderId="1" xfId="15" applyFont="1" applyFill="1" applyBorder="1" applyAlignment="1">
      <alignment horizontal="center" vertical="center" wrapText="1"/>
      <protection/>
    </xf>
    <xf numFmtId="10" fontId="38" fillId="0" borderId="1" xfId="15" applyNumberFormat="1" applyFont="1" applyBorder="1" applyAlignment="1">
      <alignment horizontal="center" vertical="center"/>
      <protection/>
    </xf>
    <xf numFmtId="186" fontId="40" fillId="0" borderId="18" xfId="0" applyNumberFormat="1" applyFont="1" applyBorder="1" applyAlignment="1">
      <alignment horizontal="left" vertical="center" wrapText="1"/>
    </xf>
    <xf numFmtId="0" fontId="41" fillId="8" borderId="1" xfId="15" applyFont="1" applyFill="1" applyBorder="1" applyAlignment="1">
      <alignment horizontal="left" vertical="center"/>
      <protection/>
    </xf>
    <xf numFmtId="182" fontId="42" fillId="0" borderId="1" xfId="105" applyNumberFormat="1" applyFont="1" applyFill="1" applyBorder="1" applyAlignment="1" applyProtection="1">
      <alignment horizontal="right" vertical="center"/>
      <protection/>
    </xf>
    <xf numFmtId="182" fontId="42" fillId="8" borderId="1" xfId="105" applyNumberFormat="1" applyFont="1" applyFill="1" applyBorder="1" applyAlignment="1" applyProtection="1">
      <alignment horizontal="right" vertical="center"/>
      <protection/>
    </xf>
    <xf numFmtId="184" fontId="42" fillId="8" borderId="1" xfId="105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Alignment="1">
      <alignment vertical="center"/>
    </xf>
    <xf numFmtId="184" fontId="42" fillId="8" borderId="0" xfId="105" applyNumberFormat="1" applyFont="1" applyFill="1" applyBorder="1" applyAlignment="1" applyProtection="1">
      <alignment horizontal="right" vertical="center"/>
      <protection/>
    </xf>
    <xf numFmtId="185" fontId="42" fillId="0" borderId="1" xfId="105" applyNumberFormat="1" applyFont="1" applyFill="1" applyBorder="1" applyAlignment="1" applyProtection="1">
      <alignment horizontal="right" vertical="center"/>
      <protection/>
    </xf>
    <xf numFmtId="185" fontId="43" fillId="0" borderId="18" xfId="0" applyNumberFormat="1" applyFont="1" applyBorder="1" applyAlignment="1">
      <alignment horizontal="right" vertical="center" wrapText="1"/>
    </xf>
    <xf numFmtId="185" fontId="43" fillId="0" borderId="0" xfId="0" applyNumberFormat="1" applyFont="1" applyBorder="1" applyAlignment="1">
      <alignment horizontal="right" vertical="center" wrapText="1"/>
    </xf>
    <xf numFmtId="184" fontId="0" fillId="0" borderId="0" xfId="0" applyNumberFormat="1" applyAlignment="1">
      <alignment vertical="center"/>
    </xf>
    <xf numFmtId="49" fontId="43" fillId="0" borderId="18" xfId="0" applyNumberFormat="1" applyFont="1" applyBorder="1" applyAlignment="1">
      <alignment horizontal="left" vertical="center" wrapText="1"/>
    </xf>
    <xf numFmtId="185" fontId="44" fillId="0" borderId="0" xfId="105" applyNumberFormat="1" applyFont="1" applyFill="1" applyAlignment="1" applyProtection="1">
      <alignment horizontal="left" vertical="center"/>
      <protection/>
    </xf>
    <xf numFmtId="0" fontId="39" fillId="0" borderId="0" xfId="15" applyFont="1" applyFill="1" applyAlignment="1">
      <alignment vertical="center"/>
      <protection/>
    </xf>
    <xf numFmtId="0" fontId="38" fillId="8" borderId="1" xfId="15" applyFont="1" applyFill="1" applyBorder="1" applyAlignment="1">
      <alignment vertical="center" wrapText="1"/>
      <protection/>
    </xf>
    <xf numFmtId="184" fontId="42" fillId="0" borderId="1" xfId="15" applyNumberFormat="1" applyFont="1" applyBorder="1" applyAlignment="1">
      <alignment vertical="center"/>
      <protection/>
    </xf>
    <xf numFmtId="0" fontId="39" fillId="0" borderId="1" xfId="15" applyNumberFormat="1" applyFont="1" applyFill="1" applyBorder="1" applyAlignment="1" applyProtection="1">
      <alignment horizontal="left" vertical="center" wrapText="1" indent="1"/>
      <protection/>
    </xf>
    <xf numFmtId="182" fontId="42" fillId="0" borderId="1" xfId="15" applyNumberFormat="1" applyFont="1" applyBorder="1" applyAlignment="1">
      <alignment vertical="center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185" fontId="37" fillId="0" borderId="0" xfId="105" applyNumberFormat="1" applyFont="1" applyFill="1" applyAlignment="1" applyProtection="1">
      <alignment horizontal="center"/>
      <protection/>
    </xf>
    <xf numFmtId="185" fontId="34" fillId="0" borderId="0" xfId="105" applyNumberFormat="1" applyFont="1" applyFill="1" applyAlignment="1" applyProtection="1">
      <alignment horizontal="center" vertical="center"/>
      <protection/>
    </xf>
    <xf numFmtId="185" fontId="38" fillId="0" borderId="1" xfId="105" applyNumberFormat="1" applyFont="1" applyFill="1" applyBorder="1" applyAlignment="1" applyProtection="1">
      <alignment horizontal="center" vertical="center"/>
      <protection/>
    </xf>
    <xf numFmtId="185" fontId="38" fillId="0" borderId="1" xfId="105" applyNumberFormat="1" applyFont="1" applyFill="1" applyBorder="1" applyAlignment="1">
      <alignment horizontal="center" vertical="center"/>
      <protection/>
    </xf>
    <xf numFmtId="0" fontId="38" fillId="0" borderId="1" xfId="1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37" fillId="0" borderId="0" xfId="15" applyFont="1" applyAlignment="1">
      <alignment horizontal="center" vertical="center" wrapText="1"/>
      <protection/>
    </xf>
    <xf numFmtId="0" fontId="38" fillId="0" borderId="1" xfId="15" applyFont="1" applyBorder="1" applyAlignment="1">
      <alignment horizontal="center" vertical="center"/>
      <protection/>
    </xf>
    <xf numFmtId="0" fontId="38" fillId="0" borderId="1" xfId="15" applyFont="1" applyFill="1" applyBorder="1" applyAlignment="1">
      <alignment horizontal="center" vertical="center"/>
      <protection/>
    </xf>
    <xf numFmtId="185" fontId="38" fillId="0" borderId="1" xfId="15" applyNumberFormat="1" applyFont="1" applyFill="1" applyBorder="1" applyAlignment="1">
      <alignment horizontal="center" vertical="center" wrapText="1"/>
      <protection/>
    </xf>
    <xf numFmtId="0" fontId="36" fillId="0" borderId="17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157">
    <cellStyle name="Normal" xfId="0"/>
    <cellStyle name="?鹎%U龡&amp;H齲_x0001_C铣_x0014__x0007__x0001__x0001_" xfId="15"/>
    <cellStyle name="_平台公司政府性债务余额明细表" xfId="16"/>
    <cellStyle name="_少计债务情况表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20% - 着色 1" xfId="30"/>
    <cellStyle name="20% - 着色 2" xfId="31"/>
    <cellStyle name="20% - 着色 3" xfId="32"/>
    <cellStyle name="20% - 着色 4" xfId="33"/>
    <cellStyle name="20% - 着色 5" xfId="34"/>
    <cellStyle name="20% - 着色 6" xfId="35"/>
    <cellStyle name="40% - 强调文字颜色 1" xfId="36"/>
    <cellStyle name="40% - 强调文字颜色 1 2" xfId="37"/>
    <cellStyle name="40% - 强调文字颜色 2" xfId="38"/>
    <cellStyle name="40% - 强调文字颜色 2 2" xfId="39"/>
    <cellStyle name="40% - 强调文字颜色 3" xfId="40"/>
    <cellStyle name="40% - 强调文字颜色 3 2" xfId="41"/>
    <cellStyle name="40% - 强调文字颜色 4" xfId="42"/>
    <cellStyle name="40% - 强调文字颜色 4 2" xfId="43"/>
    <cellStyle name="40% - 强调文字颜色 5" xfId="44"/>
    <cellStyle name="40% - 强调文字颜色 5 2" xfId="45"/>
    <cellStyle name="40% - 强调文字颜色 6" xfId="46"/>
    <cellStyle name="40% - 强调文字颜色 6 2" xfId="47"/>
    <cellStyle name="40% - 着色 1" xfId="48"/>
    <cellStyle name="40% - 着色 2" xfId="49"/>
    <cellStyle name="40% - 着色 3" xfId="50"/>
    <cellStyle name="40% - 着色 4" xfId="51"/>
    <cellStyle name="40% - 着色 5" xfId="52"/>
    <cellStyle name="40% - 着色 6" xfId="53"/>
    <cellStyle name="60% - 强调文字颜色 1" xfId="54"/>
    <cellStyle name="60% - 强调文字颜色 1 2" xfId="55"/>
    <cellStyle name="60% - 强调文字颜色 2" xfId="56"/>
    <cellStyle name="60% - 强调文字颜色 2 2" xfId="57"/>
    <cellStyle name="60% - 强调文字颜色 3" xfId="58"/>
    <cellStyle name="60% - 强调文字颜色 3 2" xfId="59"/>
    <cellStyle name="60% - 强调文字颜色 4" xfId="60"/>
    <cellStyle name="60% - 强调文字颜色 4 2" xfId="61"/>
    <cellStyle name="60% - 强调文字颜色 5" xfId="62"/>
    <cellStyle name="60% - 强调文字颜色 5 2" xfId="63"/>
    <cellStyle name="60% - 强调文字颜色 6" xfId="64"/>
    <cellStyle name="60% - 强调文字颜色 6 2" xfId="65"/>
    <cellStyle name="60% - 着色 1" xfId="66"/>
    <cellStyle name="60% - 着色 2" xfId="67"/>
    <cellStyle name="60% - 着色 3" xfId="68"/>
    <cellStyle name="60% - 着色 4" xfId="69"/>
    <cellStyle name="60% - 着色 5" xfId="70"/>
    <cellStyle name="60% - 着色 6" xfId="71"/>
    <cellStyle name="ColLevel_0" xfId="72"/>
    <cellStyle name="Grey" xfId="73"/>
    <cellStyle name="Input [yellow]" xfId="74"/>
    <cellStyle name="no dec" xfId="75"/>
    <cellStyle name="Normal - Style1" xfId="76"/>
    <cellStyle name="Normal_0105第二套审计报表定稿" xfId="77"/>
    <cellStyle name="Percent [2]" xfId="78"/>
    <cellStyle name="RowLevel_0" xfId="79"/>
    <cellStyle name="Percent" xfId="80"/>
    <cellStyle name="百分比 2" xfId="81"/>
    <cellStyle name="标题" xfId="82"/>
    <cellStyle name="标题 1" xfId="83"/>
    <cellStyle name="标题 1 2" xfId="84"/>
    <cellStyle name="标题 2" xfId="85"/>
    <cellStyle name="标题 2 2" xfId="86"/>
    <cellStyle name="标题 3" xfId="87"/>
    <cellStyle name="标题 3 2" xfId="88"/>
    <cellStyle name="标题 4" xfId="89"/>
    <cellStyle name="标题 4 2" xfId="90"/>
    <cellStyle name="标题 5" xfId="91"/>
    <cellStyle name="差" xfId="92"/>
    <cellStyle name="差 2" xfId="93"/>
    <cellStyle name="差_Book1" xfId="94"/>
    <cellStyle name="差_Book1_1" xfId="95"/>
    <cellStyle name="常规 2" xfId="96"/>
    <cellStyle name="常规 2 2" xfId="97"/>
    <cellStyle name="常规 2_Book1" xfId="98"/>
    <cellStyle name="常规 3" xfId="99"/>
    <cellStyle name="常规 3 2" xfId="100"/>
    <cellStyle name="常规 4" xfId="101"/>
    <cellStyle name="常规 4 2" xfId="102"/>
    <cellStyle name="常规 5" xfId="103"/>
    <cellStyle name="常规_Book1_1" xfId="104"/>
    <cellStyle name="常规_Sheet1" xfId="105"/>
    <cellStyle name="Hyperlink" xfId="106"/>
    <cellStyle name="好" xfId="107"/>
    <cellStyle name="好 2" xfId="108"/>
    <cellStyle name="好_Book1" xfId="109"/>
    <cellStyle name="好_Book1_1" xfId="110"/>
    <cellStyle name="汇总" xfId="111"/>
    <cellStyle name="汇总 2" xfId="112"/>
    <cellStyle name="Currency" xfId="113"/>
    <cellStyle name="Currency [0]" xfId="114"/>
    <cellStyle name="计算" xfId="115"/>
    <cellStyle name="计算 2" xfId="116"/>
    <cellStyle name="检查单元格" xfId="117"/>
    <cellStyle name="检查单元格 2" xfId="118"/>
    <cellStyle name="解释性文本" xfId="119"/>
    <cellStyle name="解释性文本 2" xfId="120"/>
    <cellStyle name="警告文本" xfId="121"/>
    <cellStyle name="警告文本 2" xfId="122"/>
    <cellStyle name="链接单元格" xfId="123"/>
    <cellStyle name="链接单元格 2" xfId="124"/>
    <cellStyle name="콤마 [0]_BOILER-CO1" xfId="125"/>
    <cellStyle name="콤마_BOILER-CO1" xfId="126"/>
    <cellStyle name="통화 [0]_BOILER-CO1" xfId="127"/>
    <cellStyle name="통화_BOILER-CO1" xfId="128"/>
    <cellStyle name="표준_0N-HANDLING " xfId="129"/>
    <cellStyle name="표준_kc-elec system check list" xfId="130"/>
    <cellStyle name="霓付 [0]_97MBO" xfId="131"/>
    <cellStyle name="霓付_97MBO" xfId="132"/>
    <cellStyle name="烹拳 [0]_97MBO" xfId="133"/>
    <cellStyle name="烹拳_97MBO" xfId="134"/>
    <cellStyle name="普通_ 白土" xfId="135"/>
    <cellStyle name="千分位[0]_ 白土" xfId="136"/>
    <cellStyle name="千分位_ 白土" xfId="137"/>
    <cellStyle name="千位[0]_1" xfId="138"/>
    <cellStyle name="千位_1" xfId="139"/>
    <cellStyle name="Comma" xfId="140"/>
    <cellStyle name="Comma [0]" xfId="141"/>
    <cellStyle name="钎霖_laroux" xfId="142"/>
    <cellStyle name="强调文字颜色 1" xfId="143"/>
    <cellStyle name="强调文字颜色 1 2" xfId="144"/>
    <cellStyle name="强调文字颜色 2" xfId="145"/>
    <cellStyle name="强调文字颜色 2 2" xfId="146"/>
    <cellStyle name="强调文字颜色 3" xfId="147"/>
    <cellStyle name="强调文字颜色 3 2" xfId="148"/>
    <cellStyle name="强调文字颜色 4" xfId="149"/>
    <cellStyle name="强调文字颜色 4 2" xfId="150"/>
    <cellStyle name="强调文字颜色 5" xfId="151"/>
    <cellStyle name="强调文字颜色 5 2" xfId="152"/>
    <cellStyle name="强调文字颜色 6" xfId="153"/>
    <cellStyle name="强调文字颜色 6 2" xfId="154"/>
    <cellStyle name="适中" xfId="155"/>
    <cellStyle name="适中 2" xfId="156"/>
    <cellStyle name="输出" xfId="157"/>
    <cellStyle name="输出 2" xfId="158"/>
    <cellStyle name="输入" xfId="159"/>
    <cellStyle name="输入 2" xfId="160"/>
    <cellStyle name="样式 1" xfId="161"/>
    <cellStyle name="Followed Hyperlink" xfId="162"/>
    <cellStyle name="注释" xfId="163"/>
    <cellStyle name="注释 2" xfId="164"/>
    <cellStyle name="着色 1" xfId="165"/>
    <cellStyle name="着色 2" xfId="166"/>
    <cellStyle name="着色 3" xfId="167"/>
    <cellStyle name="着色 4" xfId="168"/>
    <cellStyle name="着色 5" xfId="169"/>
    <cellStyle name="着色 6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KKKKKKKK"/>
    </sheetNames>
    <sheetDataSet>
      <sheetData sheetId="74">
        <row r="39">
          <cell r="C39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E23"/>
  <sheetViews>
    <sheetView workbookViewId="0" topLeftCell="A1">
      <selection activeCell="H15" sqref="H15"/>
    </sheetView>
  </sheetViews>
  <sheetFormatPr defaultColWidth="9.00390625" defaultRowHeight="14.25"/>
  <cols>
    <col min="1" max="1" width="32.125" style="0" customWidth="1"/>
    <col min="2" max="2" width="9.875" style="33" customWidth="1"/>
    <col min="3" max="3" width="11.875" style="33" customWidth="1"/>
    <col min="4" max="4" width="12.00390625" style="0" customWidth="1"/>
    <col min="5" max="5" width="10.125" style="0" customWidth="1"/>
  </cols>
  <sheetData>
    <row r="1" spans="1:5" ht="42.75" customHeight="1">
      <c r="A1" s="62" t="s">
        <v>250</v>
      </c>
      <c r="B1" s="62"/>
      <c r="C1" s="62"/>
      <c r="D1" s="62"/>
      <c r="E1" s="62"/>
    </row>
    <row r="2" spans="1:5" ht="24" customHeight="1">
      <c r="A2" s="52"/>
      <c r="B2" s="53"/>
      <c r="C2" s="63" t="s">
        <v>0</v>
      </c>
      <c r="D2" s="63"/>
      <c r="E2" s="63"/>
    </row>
    <row r="3" spans="1:5" ht="27.75" customHeight="1">
      <c r="A3" s="65" t="s">
        <v>1</v>
      </c>
      <c r="B3" s="66" t="s">
        <v>44</v>
      </c>
      <c r="C3" s="64" t="s">
        <v>45</v>
      </c>
      <c r="D3" s="64"/>
      <c r="E3" s="64"/>
    </row>
    <row r="4" spans="1:5" ht="28.5" customHeight="1">
      <c r="A4" s="65"/>
      <c r="B4" s="66"/>
      <c r="C4" s="36" t="s">
        <v>46</v>
      </c>
      <c r="D4" s="37" t="s">
        <v>25</v>
      </c>
      <c r="E4" s="37" t="s">
        <v>26</v>
      </c>
    </row>
    <row r="5" spans="1:5" ht="31.5" customHeight="1">
      <c r="A5" s="54" t="s">
        <v>3</v>
      </c>
      <c r="B5" s="42">
        <f>B6+B15</f>
        <v>151133</v>
      </c>
      <c r="C5" s="42">
        <f>C6+C15</f>
        <v>160200</v>
      </c>
      <c r="D5" s="42">
        <f>D6+D15</f>
        <v>9067</v>
      </c>
      <c r="E5" s="55">
        <f aca="true" t="shared" si="0" ref="E5:E23">D5/B5*100</f>
        <v>5.999351564516022</v>
      </c>
    </row>
    <row r="6" spans="1:5" ht="31.5" customHeight="1">
      <c r="A6" s="54" t="s">
        <v>4</v>
      </c>
      <c r="B6" s="42">
        <f>SUM(B7:B14)</f>
        <v>131664</v>
      </c>
      <c r="C6" s="42">
        <f>SUM(C7:C14)</f>
        <v>140500</v>
      </c>
      <c r="D6" s="42">
        <f>SUM(D7:D14)</f>
        <v>8836</v>
      </c>
      <c r="E6" s="55">
        <f t="shared" si="0"/>
        <v>6.711021995382185</v>
      </c>
    </row>
    <row r="7" spans="1:5" ht="27" customHeight="1">
      <c r="A7" s="56" t="s">
        <v>5</v>
      </c>
      <c r="B7" s="42">
        <v>18021</v>
      </c>
      <c r="C7" s="42">
        <v>19100</v>
      </c>
      <c r="D7" s="57">
        <f aca="true" t="shared" si="1" ref="D7:D14">C7-B7</f>
        <v>1079</v>
      </c>
      <c r="E7" s="55">
        <f t="shared" si="0"/>
        <v>5.987459075523001</v>
      </c>
    </row>
    <row r="8" spans="1:5" ht="27" customHeight="1">
      <c r="A8" s="56" t="s">
        <v>6</v>
      </c>
      <c r="B8" s="42">
        <v>33260</v>
      </c>
      <c r="C8" s="42">
        <v>35000</v>
      </c>
      <c r="D8" s="57">
        <f t="shared" si="1"/>
        <v>1740</v>
      </c>
      <c r="E8" s="55">
        <f t="shared" si="0"/>
        <v>5.231509320505111</v>
      </c>
    </row>
    <row r="9" spans="1:5" ht="27" customHeight="1">
      <c r="A9" s="56" t="s">
        <v>7</v>
      </c>
      <c r="B9" s="42">
        <v>29382</v>
      </c>
      <c r="C9" s="42">
        <v>31000</v>
      </c>
      <c r="D9" s="57">
        <f t="shared" si="1"/>
        <v>1618</v>
      </c>
      <c r="E9" s="55">
        <f t="shared" si="0"/>
        <v>5.506772854128378</v>
      </c>
    </row>
    <row r="10" spans="1:5" ht="27" customHeight="1">
      <c r="A10" s="56" t="s">
        <v>8</v>
      </c>
      <c r="B10" s="42">
        <v>6286</v>
      </c>
      <c r="C10" s="42">
        <v>6900</v>
      </c>
      <c r="D10" s="57">
        <f t="shared" si="1"/>
        <v>614</v>
      </c>
      <c r="E10" s="55">
        <f t="shared" si="0"/>
        <v>9.767737830098632</v>
      </c>
    </row>
    <row r="11" spans="1:5" ht="27" customHeight="1">
      <c r="A11" s="56" t="s">
        <v>9</v>
      </c>
      <c r="B11" s="42">
        <v>9063</v>
      </c>
      <c r="C11" s="42">
        <v>9800</v>
      </c>
      <c r="D11" s="57">
        <f t="shared" si="1"/>
        <v>737</v>
      </c>
      <c r="E11" s="55">
        <f t="shared" si="0"/>
        <v>8.13196513295818</v>
      </c>
    </row>
    <row r="12" spans="1:5" ht="27" customHeight="1">
      <c r="A12" s="56" t="s">
        <v>10</v>
      </c>
      <c r="B12" s="42">
        <v>3632</v>
      </c>
      <c r="C12" s="42">
        <v>3900</v>
      </c>
      <c r="D12" s="57">
        <f t="shared" si="1"/>
        <v>268</v>
      </c>
      <c r="E12" s="55">
        <f t="shared" si="0"/>
        <v>7.3788546255506615</v>
      </c>
    </row>
    <row r="13" spans="1:5" ht="27" customHeight="1">
      <c r="A13" s="56" t="s">
        <v>11</v>
      </c>
      <c r="B13" s="42">
        <v>3775</v>
      </c>
      <c r="C13" s="42">
        <v>4100</v>
      </c>
      <c r="D13" s="57">
        <f t="shared" si="1"/>
        <v>325</v>
      </c>
      <c r="E13" s="55">
        <f t="shared" si="0"/>
        <v>8.609271523178808</v>
      </c>
    </row>
    <row r="14" spans="1:5" ht="27" customHeight="1">
      <c r="A14" s="56" t="s">
        <v>12</v>
      </c>
      <c r="B14" s="42">
        <v>28245</v>
      </c>
      <c r="C14" s="42">
        <v>30700</v>
      </c>
      <c r="D14" s="57">
        <f t="shared" si="1"/>
        <v>2455</v>
      </c>
      <c r="E14" s="55">
        <f t="shared" si="0"/>
        <v>8.691803859090104</v>
      </c>
    </row>
    <row r="15" spans="1:5" ht="27" customHeight="1">
      <c r="A15" s="54" t="s">
        <v>13</v>
      </c>
      <c r="B15" s="42">
        <f>SUM(B16:B21)</f>
        <v>19469</v>
      </c>
      <c r="C15" s="42">
        <f>SUM(C16:C21)</f>
        <v>19700</v>
      </c>
      <c r="D15" s="42">
        <f>SUM(D16:D21)</f>
        <v>231</v>
      </c>
      <c r="E15" s="55">
        <f t="shared" si="0"/>
        <v>1.1865016179567518</v>
      </c>
    </row>
    <row r="16" spans="1:5" ht="27" customHeight="1">
      <c r="A16" s="56" t="s">
        <v>14</v>
      </c>
      <c r="B16" s="42">
        <v>5399</v>
      </c>
      <c r="C16" s="42">
        <v>5800</v>
      </c>
      <c r="D16" s="57">
        <f aca="true" t="shared" si="2" ref="D16:D22">C16-B16</f>
        <v>401</v>
      </c>
      <c r="E16" s="55">
        <f t="shared" si="0"/>
        <v>7.4273013521022415</v>
      </c>
    </row>
    <row r="17" spans="1:5" ht="27" customHeight="1">
      <c r="A17" s="56" t="s">
        <v>15</v>
      </c>
      <c r="B17" s="42">
        <v>7213</v>
      </c>
      <c r="C17" s="42">
        <v>7800</v>
      </c>
      <c r="D17" s="57">
        <f t="shared" si="2"/>
        <v>587</v>
      </c>
      <c r="E17" s="55">
        <f t="shared" si="0"/>
        <v>8.138084014972966</v>
      </c>
    </row>
    <row r="18" spans="1:5" ht="27" customHeight="1">
      <c r="A18" s="56" t="s">
        <v>16</v>
      </c>
      <c r="B18" s="42">
        <v>1374</v>
      </c>
      <c r="C18" s="42">
        <v>1500</v>
      </c>
      <c r="D18" s="57">
        <f t="shared" si="2"/>
        <v>126</v>
      </c>
      <c r="E18" s="55">
        <f t="shared" si="0"/>
        <v>9.170305676855897</v>
      </c>
    </row>
    <row r="19" spans="1:5" ht="27" customHeight="1">
      <c r="A19" s="56" t="s">
        <v>17</v>
      </c>
      <c r="B19" s="42">
        <v>288</v>
      </c>
      <c r="C19" s="42">
        <v>400</v>
      </c>
      <c r="D19" s="57">
        <f t="shared" si="2"/>
        <v>112</v>
      </c>
      <c r="E19" s="55">
        <f t="shared" si="0"/>
        <v>38.88888888888889</v>
      </c>
    </row>
    <row r="20" spans="1:5" ht="27" customHeight="1">
      <c r="A20" s="56" t="s">
        <v>18</v>
      </c>
      <c r="B20" s="42">
        <v>3010</v>
      </c>
      <c r="C20" s="42">
        <v>2000</v>
      </c>
      <c r="D20" s="57">
        <f t="shared" si="2"/>
        <v>-1010</v>
      </c>
      <c r="E20" s="55">
        <f t="shared" si="0"/>
        <v>-33.5548172757475</v>
      </c>
    </row>
    <row r="21" spans="1:5" ht="27" customHeight="1">
      <c r="A21" s="56" t="s">
        <v>19</v>
      </c>
      <c r="B21" s="42">
        <v>2185</v>
      </c>
      <c r="C21" s="42">
        <v>2200</v>
      </c>
      <c r="D21" s="57">
        <f t="shared" si="2"/>
        <v>15</v>
      </c>
      <c r="E21" s="55">
        <f t="shared" si="0"/>
        <v>0.6864988558352403</v>
      </c>
    </row>
    <row r="22" spans="1:5" ht="36.75" customHeight="1">
      <c r="A22" s="54" t="s">
        <v>20</v>
      </c>
      <c r="B22" s="42">
        <v>88628</v>
      </c>
      <c r="C22" s="42">
        <v>94000</v>
      </c>
      <c r="D22" s="57">
        <f t="shared" si="2"/>
        <v>5372</v>
      </c>
      <c r="E22" s="55">
        <f t="shared" si="0"/>
        <v>6.061289885814867</v>
      </c>
    </row>
    <row r="23" spans="1:5" ht="36.75" customHeight="1">
      <c r="A23" s="54" t="s">
        <v>21</v>
      </c>
      <c r="B23" s="42">
        <f>B22+B5</f>
        <v>239761</v>
      </c>
      <c r="C23" s="42">
        <f>C22+C5</f>
        <v>254200</v>
      </c>
      <c r="D23" s="42">
        <f>D22+D5</f>
        <v>14439</v>
      </c>
      <c r="E23" s="55">
        <f t="shared" si="0"/>
        <v>6.022247154457981</v>
      </c>
    </row>
  </sheetData>
  <mergeCells count="5">
    <mergeCell ref="A1:E1"/>
    <mergeCell ref="C2:E2"/>
    <mergeCell ref="C3:E3"/>
    <mergeCell ref="A3:A4"/>
    <mergeCell ref="B3:B4"/>
  </mergeCells>
  <printOptions/>
  <pageMargins left="0.9840277777777777" right="0.7479166666666667" top="0.9840277777777777" bottom="0.5506944444444445" header="0.3145833333333333" footer="0.5111111111111111"/>
  <pageSetup firstPageNumber="1" useFirstPageNumber="1"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27"/>
  <sheetViews>
    <sheetView workbookViewId="0" topLeftCell="B1">
      <selection activeCell="J25" sqref="J25"/>
    </sheetView>
  </sheetViews>
  <sheetFormatPr defaultColWidth="9.00390625" defaultRowHeight="14.25"/>
  <cols>
    <col min="1" max="1" width="10.375" style="0" hidden="1" customWidth="1"/>
    <col min="2" max="2" width="33.375" style="29" customWidth="1"/>
    <col min="3" max="3" width="10.00390625" style="0" customWidth="1"/>
    <col min="4" max="4" width="15.375" style="30" customWidth="1"/>
    <col min="5" max="5" width="12.25390625" style="31" customWidth="1"/>
    <col min="6" max="6" width="12.125" style="32" customWidth="1"/>
    <col min="7" max="7" width="11.50390625" style="32" hidden="1" customWidth="1"/>
    <col min="8" max="8" width="10.875" style="0" hidden="1" customWidth="1"/>
    <col min="9" max="9" width="9.00390625" style="0" hidden="1" customWidth="1"/>
  </cols>
  <sheetData>
    <row r="1" spans="2:7" ht="42" customHeight="1">
      <c r="B1" s="68" t="s">
        <v>251</v>
      </c>
      <c r="C1" s="68"/>
      <c r="D1" s="68"/>
      <c r="E1" s="68"/>
      <c r="F1" s="68"/>
      <c r="G1" s="21"/>
    </row>
    <row r="2" spans="2:7" ht="23.25" customHeight="1">
      <c r="B2"/>
      <c r="C2" s="29"/>
      <c r="D2" s="33"/>
      <c r="E2" s="34"/>
      <c r="F2" s="35" t="s">
        <v>23</v>
      </c>
      <c r="G2" s="23"/>
    </row>
    <row r="3" spans="2:8" ht="19.5" customHeight="1">
      <c r="B3" s="70" t="s">
        <v>24</v>
      </c>
      <c r="C3" s="71" t="s">
        <v>47</v>
      </c>
      <c r="D3" s="69" t="s">
        <v>45</v>
      </c>
      <c r="E3" s="69"/>
      <c r="F3" s="69"/>
      <c r="G3" s="67" t="s">
        <v>69</v>
      </c>
      <c r="H3" t="s">
        <v>70</v>
      </c>
    </row>
    <row r="4" spans="2:7" ht="19.5" customHeight="1">
      <c r="B4" s="70"/>
      <c r="C4" s="71"/>
      <c r="D4" s="38" t="s">
        <v>46</v>
      </c>
      <c r="E4" s="24" t="s">
        <v>25</v>
      </c>
      <c r="F4" s="39" t="s">
        <v>26</v>
      </c>
      <c r="G4" s="67"/>
    </row>
    <row r="5" spans="1:9" ht="19.5" customHeight="1">
      <c r="A5" s="40"/>
      <c r="B5" s="41" t="s">
        <v>48</v>
      </c>
      <c r="C5" s="42">
        <f>C6+C32+C35+C42+C50+C57+C63+C79+C88+C94+C100+C107+C109+C113+C115+C118+C121+C123+C125</f>
        <v>203800</v>
      </c>
      <c r="D5" s="42">
        <f>D6+D32+D35+D42+D50+D57+D63+D79+D88+D94+D100+D107+D109+D113+D115+D118+D121+D123+D125</f>
        <v>220940</v>
      </c>
      <c r="E5" s="43">
        <f aca="true" t="shared" si="0" ref="E5:E31">D5-C5</f>
        <v>17140</v>
      </c>
      <c r="F5" s="44">
        <f aca="true" t="shared" si="1" ref="F5:F30">E5/C5*100</f>
        <v>8.410206084396467</v>
      </c>
      <c r="G5" s="45">
        <f>D42+D57+D63+D79+D88+D100+D94+D118</f>
        <v>156734</v>
      </c>
      <c r="H5" s="45">
        <f>C42+C57+C63+C79+C88+C100+C94+C118</f>
        <v>133548</v>
      </c>
      <c r="I5">
        <f>G5/H5*100-100</f>
        <v>17.361547907868328</v>
      </c>
    </row>
    <row r="6" spans="1:9" ht="14.25">
      <c r="A6" s="40" t="s">
        <v>49</v>
      </c>
      <c r="B6" s="25" t="s">
        <v>71</v>
      </c>
      <c r="C6" s="43">
        <f>SUM(C7:C31)</f>
        <v>19071</v>
      </c>
      <c r="D6" s="43">
        <f>SUM(D7:D31)</f>
        <v>21388</v>
      </c>
      <c r="E6" s="43">
        <f>SUM(E7:E31)</f>
        <v>2317</v>
      </c>
      <c r="F6" s="44">
        <f t="shared" si="1"/>
        <v>12.149336689213989</v>
      </c>
      <c r="G6" s="46">
        <f>G5/D5*100</f>
        <v>70.93962161672852</v>
      </c>
      <c r="H6" s="46">
        <f>H5/C5*100</f>
        <v>65.52894995093229</v>
      </c>
      <c r="I6" s="50">
        <f>G6-H6</f>
        <v>5.4106716657962295</v>
      </c>
    </row>
    <row r="7" spans="1:7" ht="14.25">
      <c r="A7" s="40" t="s">
        <v>50</v>
      </c>
      <c r="B7" s="25" t="s">
        <v>72</v>
      </c>
      <c r="C7" s="43">
        <v>584</v>
      </c>
      <c r="D7" s="47">
        <v>810</v>
      </c>
      <c r="E7" s="43">
        <f t="shared" si="0"/>
        <v>226</v>
      </c>
      <c r="F7" s="44">
        <f t="shared" si="1"/>
        <v>38.6986301369863</v>
      </c>
      <c r="G7" s="46"/>
    </row>
    <row r="8" spans="1:7" ht="14.25">
      <c r="A8" s="40" t="s">
        <v>51</v>
      </c>
      <c r="B8" s="25" t="s">
        <v>73</v>
      </c>
      <c r="C8" s="43">
        <v>441</v>
      </c>
      <c r="D8" s="47">
        <v>584</v>
      </c>
      <c r="E8" s="43">
        <f t="shared" si="0"/>
        <v>143</v>
      </c>
      <c r="F8" s="44">
        <f t="shared" si="1"/>
        <v>32.426303854875286</v>
      </c>
      <c r="G8" s="46"/>
    </row>
    <row r="9" spans="1:7" ht="14.25">
      <c r="A9" s="40" t="s">
        <v>52</v>
      </c>
      <c r="B9" s="25" t="s">
        <v>74</v>
      </c>
      <c r="C9" s="43">
        <v>8669</v>
      </c>
      <c r="D9" s="47">
        <v>9808</v>
      </c>
      <c r="E9" s="43">
        <f t="shared" si="0"/>
        <v>1139</v>
      </c>
      <c r="F9" s="44">
        <f t="shared" si="1"/>
        <v>13.138770331064714</v>
      </c>
      <c r="G9" s="46"/>
    </row>
    <row r="10" spans="1:7" ht="14.25">
      <c r="A10" s="40" t="s">
        <v>53</v>
      </c>
      <c r="B10" s="25" t="s">
        <v>75</v>
      </c>
      <c r="C10" s="43">
        <v>222</v>
      </c>
      <c r="D10" s="48">
        <v>243</v>
      </c>
      <c r="E10" s="43">
        <f t="shared" si="0"/>
        <v>21</v>
      </c>
      <c r="F10" s="44">
        <f t="shared" si="1"/>
        <v>9.45945945945946</v>
      </c>
      <c r="G10" s="46"/>
    </row>
    <row r="11" spans="1:7" ht="14.25">
      <c r="A11" s="40" t="s">
        <v>54</v>
      </c>
      <c r="B11" s="25" t="s">
        <v>76</v>
      </c>
      <c r="C11" s="43">
        <v>192</v>
      </c>
      <c r="D11" s="48">
        <v>320</v>
      </c>
      <c r="E11" s="43">
        <f t="shared" si="0"/>
        <v>128</v>
      </c>
      <c r="F11" s="44">
        <f t="shared" si="1"/>
        <v>66.66666666666666</v>
      </c>
      <c r="G11" s="46"/>
    </row>
    <row r="12" spans="1:7" ht="14.25">
      <c r="A12" s="40" t="s">
        <v>55</v>
      </c>
      <c r="B12" s="25" t="s">
        <v>77</v>
      </c>
      <c r="C12" s="43">
        <v>598</v>
      </c>
      <c r="D12" s="48">
        <v>675</v>
      </c>
      <c r="E12" s="43">
        <f t="shared" si="0"/>
        <v>77</v>
      </c>
      <c r="F12" s="44">
        <f t="shared" si="1"/>
        <v>12.876254180602006</v>
      </c>
      <c r="G12" s="46"/>
    </row>
    <row r="13" spans="1:7" ht="14.25">
      <c r="A13" s="40" t="s">
        <v>56</v>
      </c>
      <c r="B13" s="25" t="s">
        <v>78</v>
      </c>
      <c r="C13" s="43">
        <v>1730</v>
      </c>
      <c r="D13" s="48">
        <v>1540</v>
      </c>
      <c r="E13" s="43">
        <f t="shared" si="0"/>
        <v>-190</v>
      </c>
      <c r="F13" s="44">
        <f t="shared" si="1"/>
        <v>-10.982658959537572</v>
      </c>
      <c r="G13" s="46"/>
    </row>
    <row r="14" spans="1:7" ht="14.25">
      <c r="A14" s="40" t="s">
        <v>57</v>
      </c>
      <c r="B14" s="25" t="s">
        <v>79</v>
      </c>
      <c r="C14" s="43">
        <v>192</v>
      </c>
      <c r="D14" s="48">
        <v>201</v>
      </c>
      <c r="E14" s="43">
        <f t="shared" si="0"/>
        <v>9</v>
      </c>
      <c r="F14" s="44">
        <f t="shared" si="1"/>
        <v>4.6875</v>
      </c>
      <c r="G14" s="46"/>
    </row>
    <row r="15" spans="1:7" ht="14.25">
      <c r="A15" s="40" t="s">
        <v>58</v>
      </c>
      <c r="B15" s="25" t="s">
        <v>80</v>
      </c>
      <c r="C15" s="43">
        <v>271</v>
      </c>
      <c r="D15" s="48">
        <v>192</v>
      </c>
      <c r="E15" s="43">
        <f t="shared" si="0"/>
        <v>-79</v>
      </c>
      <c r="F15" s="44">
        <f t="shared" si="1"/>
        <v>-29.15129151291513</v>
      </c>
      <c r="G15" s="46"/>
    </row>
    <row r="16" spans="1:7" ht="14.25">
      <c r="A16" s="40" t="s">
        <v>59</v>
      </c>
      <c r="B16" s="25" t="s">
        <v>81</v>
      </c>
      <c r="C16" s="43">
        <v>403</v>
      </c>
      <c r="D16" s="48">
        <v>443</v>
      </c>
      <c r="E16" s="43">
        <f t="shared" si="0"/>
        <v>40</v>
      </c>
      <c r="F16" s="44">
        <f t="shared" si="1"/>
        <v>9.925558312655088</v>
      </c>
      <c r="G16" s="46"/>
    </row>
    <row r="17" spans="1:7" ht="14.25">
      <c r="A17" s="40" t="s">
        <v>60</v>
      </c>
      <c r="B17" s="25" t="s">
        <v>82</v>
      </c>
      <c r="C17" s="43">
        <v>1414</v>
      </c>
      <c r="D17" s="48">
        <v>2080</v>
      </c>
      <c r="E17" s="43">
        <f t="shared" si="0"/>
        <v>666</v>
      </c>
      <c r="F17" s="44">
        <f t="shared" si="1"/>
        <v>47.1004243281471</v>
      </c>
      <c r="G17" s="46"/>
    </row>
    <row r="18" spans="1:7" ht="14.25">
      <c r="A18" s="40" t="s">
        <v>61</v>
      </c>
      <c r="B18" s="25" t="s">
        <v>83</v>
      </c>
      <c r="C18" s="43">
        <v>1072</v>
      </c>
      <c r="D18" s="48">
        <v>867</v>
      </c>
      <c r="E18" s="43">
        <f t="shared" si="0"/>
        <v>-205</v>
      </c>
      <c r="F18" s="44">
        <f t="shared" si="1"/>
        <v>-19.12313432835821</v>
      </c>
      <c r="G18" s="46"/>
    </row>
    <row r="19" spans="1:7" ht="14.25">
      <c r="A19" s="40" t="s">
        <v>62</v>
      </c>
      <c r="B19" s="25" t="s">
        <v>84</v>
      </c>
      <c r="C19" s="43">
        <v>30</v>
      </c>
      <c r="D19" s="47">
        <v>0</v>
      </c>
      <c r="E19" s="43">
        <f t="shared" si="0"/>
        <v>-30</v>
      </c>
      <c r="F19" s="44">
        <f t="shared" si="1"/>
        <v>-100</v>
      </c>
      <c r="G19" s="46"/>
    </row>
    <row r="20" spans="1:7" ht="14.25">
      <c r="A20" s="40" t="s">
        <v>63</v>
      </c>
      <c r="B20" s="25" t="s">
        <v>85</v>
      </c>
      <c r="C20" s="43">
        <v>100</v>
      </c>
      <c r="D20" s="48">
        <v>100</v>
      </c>
      <c r="E20" s="43">
        <f t="shared" si="0"/>
        <v>0</v>
      </c>
      <c r="F20" s="44">
        <f t="shared" si="1"/>
        <v>0</v>
      </c>
      <c r="G20" s="46"/>
    </row>
    <row r="21" spans="1:7" ht="14.25">
      <c r="A21" s="40" t="s">
        <v>64</v>
      </c>
      <c r="B21" s="25" t="s">
        <v>86</v>
      </c>
      <c r="C21" s="43">
        <v>75</v>
      </c>
      <c r="D21" s="48">
        <v>86</v>
      </c>
      <c r="E21" s="43">
        <f t="shared" si="0"/>
        <v>11</v>
      </c>
      <c r="F21" s="44">
        <f t="shared" si="1"/>
        <v>14.666666666666666</v>
      </c>
      <c r="G21" s="46"/>
    </row>
    <row r="22" spans="1:7" ht="14.25">
      <c r="A22" s="40" t="s">
        <v>65</v>
      </c>
      <c r="B22" s="25" t="s">
        <v>87</v>
      </c>
      <c r="C22" s="43">
        <v>110</v>
      </c>
      <c r="D22" s="48">
        <v>103</v>
      </c>
      <c r="E22" s="43">
        <f t="shared" si="0"/>
        <v>-7</v>
      </c>
      <c r="F22" s="44">
        <f t="shared" si="1"/>
        <v>-6.363636363636363</v>
      </c>
      <c r="G22" s="46"/>
    </row>
    <row r="23" spans="1:7" ht="14.25">
      <c r="A23" s="40" t="s">
        <v>67</v>
      </c>
      <c r="B23" s="25" t="s">
        <v>88</v>
      </c>
      <c r="C23" s="43">
        <v>84</v>
      </c>
      <c r="D23" s="48">
        <v>102</v>
      </c>
      <c r="E23" s="43">
        <f t="shared" si="0"/>
        <v>18</v>
      </c>
      <c r="F23" s="44">
        <f t="shared" si="1"/>
        <v>21.428571428571427</v>
      </c>
      <c r="G23" s="46"/>
    </row>
    <row r="24" spans="1:7" ht="18.75" customHeight="1">
      <c r="A24" s="40" t="s">
        <v>68</v>
      </c>
      <c r="B24" s="25" t="s">
        <v>89</v>
      </c>
      <c r="C24" s="43">
        <v>47</v>
      </c>
      <c r="D24" s="48">
        <v>55</v>
      </c>
      <c r="E24" s="43">
        <f t="shared" si="0"/>
        <v>8</v>
      </c>
      <c r="F24" s="44">
        <f t="shared" si="1"/>
        <v>17.02127659574468</v>
      </c>
      <c r="G24" s="46"/>
    </row>
    <row r="25" spans="1:7" ht="14.25">
      <c r="A25" s="40" t="s">
        <v>90</v>
      </c>
      <c r="B25" s="25" t="s">
        <v>91</v>
      </c>
      <c r="C25" s="43">
        <v>316</v>
      </c>
      <c r="D25" s="48">
        <v>440</v>
      </c>
      <c r="E25" s="43">
        <f t="shared" si="0"/>
        <v>124</v>
      </c>
      <c r="F25" s="44">
        <f t="shared" si="1"/>
        <v>39.24050632911392</v>
      </c>
      <c r="G25" s="46"/>
    </row>
    <row r="26" spans="1:7" ht="14.25">
      <c r="A26" s="40" t="s">
        <v>92</v>
      </c>
      <c r="B26" s="25" t="s">
        <v>93</v>
      </c>
      <c r="C26" s="43">
        <v>751</v>
      </c>
      <c r="D26" s="48">
        <v>840</v>
      </c>
      <c r="E26" s="43">
        <f t="shared" si="0"/>
        <v>89</v>
      </c>
      <c r="F26" s="44">
        <f t="shared" si="1"/>
        <v>11.8508655126498</v>
      </c>
      <c r="G26" s="46"/>
    </row>
    <row r="27" spans="1:7" ht="14.25">
      <c r="A27" s="40" t="s">
        <v>94</v>
      </c>
      <c r="B27" s="25" t="s">
        <v>95</v>
      </c>
      <c r="C27" s="43">
        <v>274</v>
      </c>
      <c r="D27" s="48">
        <v>307</v>
      </c>
      <c r="E27" s="43">
        <f t="shared" si="0"/>
        <v>33</v>
      </c>
      <c r="F27" s="44">
        <f t="shared" si="1"/>
        <v>12.043795620437956</v>
      </c>
      <c r="G27" s="46"/>
    </row>
    <row r="28" spans="1:7" ht="14.25">
      <c r="A28" s="40" t="s">
        <v>96</v>
      </c>
      <c r="B28" s="25" t="s">
        <v>97</v>
      </c>
      <c r="C28" s="43">
        <v>244</v>
      </c>
      <c r="D28" s="48">
        <v>267</v>
      </c>
      <c r="E28" s="43">
        <f t="shared" si="0"/>
        <v>23</v>
      </c>
      <c r="F28" s="44">
        <f t="shared" si="1"/>
        <v>9.426229508196721</v>
      </c>
      <c r="G28" s="46"/>
    </row>
    <row r="29" spans="1:7" ht="14.25">
      <c r="A29" s="40" t="s">
        <v>98</v>
      </c>
      <c r="B29" s="25" t="s">
        <v>99</v>
      </c>
      <c r="C29" s="43">
        <v>115</v>
      </c>
      <c r="D29" s="48">
        <v>141</v>
      </c>
      <c r="E29" s="43">
        <f t="shared" si="0"/>
        <v>26</v>
      </c>
      <c r="F29" s="44">
        <f t="shared" si="1"/>
        <v>22.608695652173914</v>
      </c>
      <c r="G29" s="46"/>
    </row>
    <row r="30" spans="1:7" ht="14.25">
      <c r="A30" s="40" t="s">
        <v>100</v>
      </c>
      <c r="B30" s="25" t="s">
        <v>101</v>
      </c>
      <c r="C30" s="43">
        <v>1137</v>
      </c>
      <c r="D30" s="48">
        <v>1164</v>
      </c>
      <c r="E30" s="43">
        <f t="shared" si="0"/>
        <v>27</v>
      </c>
      <c r="F30" s="44">
        <f t="shared" si="1"/>
        <v>2.3746701846965697</v>
      </c>
      <c r="G30" s="46"/>
    </row>
    <row r="31" spans="1:7" ht="14.25">
      <c r="A31" s="40"/>
      <c r="B31" s="25" t="s">
        <v>102</v>
      </c>
      <c r="C31" s="43">
        <v>0</v>
      </c>
      <c r="D31" s="49">
        <v>20</v>
      </c>
      <c r="E31" s="43">
        <f t="shared" si="0"/>
        <v>20</v>
      </c>
      <c r="F31" s="44" t="s">
        <v>22</v>
      </c>
      <c r="G31" s="46"/>
    </row>
    <row r="32" spans="1:7" ht="14.25">
      <c r="A32" s="40" t="s">
        <v>103</v>
      </c>
      <c r="B32" s="25" t="s">
        <v>104</v>
      </c>
      <c r="C32" s="43">
        <f>SUM(C33:C34)</f>
        <v>351</v>
      </c>
      <c r="D32" s="43">
        <f>SUM(D33:D34)</f>
        <v>408</v>
      </c>
      <c r="E32" s="43">
        <f>SUM(E33:E34)</f>
        <v>57</v>
      </c>
      <c r="F32" s="44">
        <f aca="true" t="shared" si="2" ref="F32:F86">E32/C32*100</f>
        <v>16.23931623931624</v>
      </c>
      <c r="G32" s="46"/>
    </row>
    <row r="33" spans="1:7" ht="14.25">
      <c r="A33" s="40" t="s">
        <v>55</v>
      </c>
      <c r="B33" s="25" t="s">
        <v>105</v>
      </c>
      <c r="C33" s="43">
        <v>323</v>
      </c>
      <c r="D33" s="48">
        <v>378</v>
      </c>
      <c r="E33" s="43">
        <f aca="true" t="shared" si="3" ref="E33:E41">D33-C33</f>
        <v>55</v>
      </c>
      <c r="F33" s="44">
        <f t="shared" si="2"/>
        <v>17.027863777089784</v>
      </c>
      <c r="G33" s="46"/>
    </row>
    <row r="34" spans="1:7" ht="14.25">
      <c r="A34" s="40" t="s">
        <v>106</v>
      </c>
      <c r="B34" s="25" t="s">
        <v>107</v>
      </c>
      <c r="C34" s="43">
        <v>28</v>
      </c>
      <c r="D34" s="48">
        <v>30</v>
      </c>
      <c r="E34" s="43">
        <f t="shared" si="3"/>
        <v>2</v>
      </c>
      <c r="F34" s="44">
        <f t="shared" si="2"/>
        <v>7.142857142857142</v>
      </c>
      <c r="G34" s="46"/>
    </row>
    <row r="35" spans="1:7" ht="14.25">
      <c r="A35" s="40" t="s">
        <v>108</v>
      </c>
      <c r="B35" s="25" t="s">
        <v>109</v>
      </c>
      <c r="C35" s="43">
        <f>SUM(C36:C41)</f>
        <v>4959</v>
      </c>
      <c r="D35" s="43">
        <f>SUM(D36:D41)</f>
        <v>5722</v>
      </c>
      <c r="E35" s="43">
        <f>SUM(E36:E41)</f>
        <v>763</v>
      </c>
      <c r="F35" s="44">
        <f t="shared" si="2"/>
        <v>15.386166565839886</v>
      </c>
      <c r="G35" s="46"/>
    </row>
    <row r="36" spans="1:7" ht="14.25">
      <c r="A36" s="40" t="s">
        <v>50</v>
      </c>
      <c r="B36" s="25" t="s">
        <v>110</v>
      </c>
      <c r="C36" s="43">
        <v>170</v>
      </c>
      <c r="D36" s="48">
        <v>170</v>
      </c>
      <c r="E36" s="43">
        <f t="shared" si="3"/>
        <v>0</v>
      </c>
      <c r="F36" s="44">
        <f t="shared" si="2"/>
        <v>0</v>
      </c>
      <c r="G36" s="46"/>
    </row>
    <row r="37" spans="1:7" ht="14.25">
      <c r="A37" s="40" t="s">
        <v>51</v>
      </c>
      <c r="B37" s="25" t="s">
        <v>111</v>
      </c>
      <c r="C37" s="43">
        <v>737</v>
      </c>
      <c r="D37" s="48">
        <v>920</v>
      </c>
      <c r="E37" s="43">
        <f t="shared" si="3"/>
        <v>183</v>
      </c>
      <c r="F37" s="44">
        <f t="shared" si="2"/>
        <v>24.830393487109905</v>
      </c>
      <c r="G37" s="46"/>
    </row>
    <row r="38" spans="1:7" ht="14.25">
      <c r="A38" s="40" t="s">
        <v>53</v>
      </c>
      <c r="B38" s="25" t="s">
        <v>112</v>
      </c>
      <c r="C38" s="43">
        <v>1319</v>
      </c>
      <c r="D38" s="48">
        <v>1628</v>
      </c>
      <c r="E38" s="43">
        <f t="shared" si="3"/>
        <v>309</v>
      </c>
      <c r="F38" s="44">
        <f t="shared" si="2"/>
        <v>23.42683851402578</v>
      </c>
      <c r="G38" s="46"/>
    </row>
    <row r="39" spans="1:7" ht="14.25">
      <c r="A39" s="40" t="s">
        <v>54</v>
      </c>
      <c r="B39" s="25" t="s">
        <v>113</v>
      </c>
      <c r="C39" s="43">
        <v>1595</v>
      </c>
      <c r="D39" s="48">
        <v>1470</v>
      </c>
      <c r="E39" s="43">
        <f t="shared" si="3"/>
        <v>-125</v>
      </c>
      <c r="F39" s="44">
        <f t="shared" si="2"/>
        <v>-7.836990595611286</v>
      </c>
      <c r="G39" s="46"/>
    </row>
    <row r="40" spans="1:7" ht="14.25">
      <c r="A40" s="40" t="s">
        <v>55</v>
      </c>
      <c r="B40" s="25" t="s">
        <v>114</v>
      </c>
      <c r="C40" s="43">
        <v>937</v>
      </c>
      <c r="D40" s="48">
        <v>1018</v>
      </c>
      <c r="E40" s="43">
        <f t="shared" si="3"/>
        <v>81</v>
      </c>
      <c r="F40" s="44">
        <f t="shared" si="2"/>
        <v>8.64461045891142</v>
      </c>
      <c r="G40" s="46"/>
    </row>
    <row r="41" spans="1:7" ht="14.25">
      <c r="A41" s="40" t="s">
        <v>106</v>
      </c>
      <c r="B41" s="25" t="s">
        <v>115</v>
      </c>
      <c r="C41" s="43">
        <v>201</v>
      </c>
      <c r="D41" s="48">
        <v>516</v>
      </c>
      <c r="E41" s="43">
        <f t="shared" si="3"/>
        <v>315</v>
      </c>
      <c r="F41" s="44">
        <f t="shared" si="2"/>
        <v>156.71641791044777</v>
      </c>
      <c r="G41" s="46"/>
    </row>
    <row r="42" spans="1:7" ht="14.25">
      <c r="A42" s="40" t="s">
        <v>116</v>
      </c>
      <c r="B42" s="25" t="s">
        <v>117</v>
      </c>
      <c r="C42" s="43">
        <f>SUM(C43:C49)</f>
        <v>63324</v>
      </c>
      <c r="D42" s="43">
        <f>SUM(D43:D49)</f>
        <v>67435</v>
      </c>
      <c r="E42" s="43">
        <f>SUM(E43:E49)</f>
        <v>4111</v>
      </c>
      <c r="F42" s="44">
        <f t="shared" si="2"/>
        <v>6.49200934874613</v>
      </c>
      <c r="G42" s="46"/>
    </row>
    <row r="43" spans="1:7" ht="14.25">
      <c r="A43" s="40" t="s">
        <v>50</v>
      </c>
      <c r="B43" s="25" t="s">
        <v>118</v>
      </c>
      <c r="C43" s="43">
        <v>502</v>
      </c>
      <c r="D43" s="48">
        <v>538</v>
      </c>
      <c r="E43" s="43">
        <f aca="true" t="shared" si="4" ref="E43:E49">D43-C43</f>
        <v>36</v>
      </c>
      <c r="F43" s="44">
        <f t="shared" si="2"/>
        <v>7.171314741035857</v>
      </c>
      <c r="G43" s="46"/>
    </row>
    <row r="44" spans="1:7" ht="14.25">
      <c r="A44" s="40" t="s">
        <v>51</v>
      </c>
      <c r="B44" s="25" t="s">
        <v>119</v>
      </c>
      <c r="C44" s="43">
        <v>54526</v>
      </c>
      <c r="D44" s="48">
        <v>58170</v>
      </c>
      <c r="E44" s="43">
        <f t="shared" si="4"/>
        <v>3644</v>
      </c>
      <c r="F44" s="44">
        <f t="shared" si="2"/>
        <v>6.68305028793603</v>
      </c>
      <c r="G44" s="46"/>
    </row>
    <row r="45" spans="1:7" ht="14.25">
      <c r="A45" s="40" t="s">
        <v>52</v>
      </c>
      <c r="B45" s="25" t="s">
        <v>120</v>
      </c>
      <c r="C45" s="43">
        <v>399</v>
      </c>
      <c r="D45" s="48">
        <v>238</v>
      </c>
      <c r="E45" s="43">
        <f t="shared" si="4"/>
        <v>-161</v>
      </c>
      <c r="F45" s="44">
        <f t="shared" si="2"/>
        <v>-40.35087719298245</v>
      </c>
      <c r="G45" s="46"/>
    </row>
    <row r="46" spans="1:7" ht="14.25">
      <c r="A46" s="40" t="s">
        <v>56</v>
      </c>
      <c r="B46" s="25" t="s">
        <v>121</v>
      </c>
      <c r="C46" s="43">
        <v>640</v>
      </c>
      <c r="D46" s="48">
        <v>805</v>
      </c>
      <c r="E46" s="43">
        <f t="shared" si="4"/>
        <v>165</v>
      </c>
      <c r="F46" s="44">
        <f t="shared" si="2"/>
        <v>25.78125</v>
      </c>
      <c r="G46" s="46"/>
    </row>
    <row r="47" spans="1:7" ht="14.25">
      <c r="A47" s="40" t="s">
        <v>57</v>
      </c>
      <c r="B47" s="25" t="s">
        <v>122</v>
      </c>
      <c r="C47" s="43">
        <v>1244</v>
      </c>
      <c r="D47" s="48">
        <v>1448</v>
      </c>
      <c r="E47" s="43">
        <f t="shared" si="4"/>
        <v>204</v>
      </c>
      <c r="F47" s="44">
        <f t="shared" si="2"/>
        <v>16.39871382636656</v>
      </c>
      <c r="G47" s="46"/>
    </row>
    <row r="48" spans="1:7" ht="17.25" customHeight="1">
      <c r="A48" s="40" t="s">
        <v>123</v>
      </c>
      <c r="B48" s="25" t="s">
        <v>124</v>
      </c>
      <c r="C48" s="43">
        <v>3300</v>
      </c>
      <c r="D48" s="48">
        <v>3370</v>
      </c>
      <c r="E48" s="43">
        <f t="shared" si="4"/>
        <v>70</v>
      </c>
      <c r="F48" s="44">
        <f t="shared" si="2"/>
        <v>2.1212121212121215</v>
      </c>
      <c r="G48" s="46"/>
    </row>
    <row r="49" spans="1:7" ht="14.25">
      <c r="A49" s="40" t="s">
        <v>106</v>
      </c>
      <c r="B49" s="25" t="s">
        <v>125</v>
      </c>
      <c r="C49" s="43">
        <v>2713</v>
      </c>
      <c r="D49" s="48">
        <v>2866</v>
      </c>
      <c r="E49" s="43">
        <f t="shared" si="4"/>
        <v>153</v>
      </c>
      <c r="F49" s="44">
        <f t="shared" si="2"/>
        <v>5.639513453741246</v>
      </c>
      <c r="G49" s="46"/>
    </row>
    <row r="50" spans="1:7" ht="14.25">
      <c r="A50" s="40" t="s">
        <v>126</v>
      </c>
      <c r="B50" s="25" t="s">
        <v>127</v>
      </c>
      <c r="C50" s="42">
        <f>SUM(C51:C56)</f>
        <v>3917</v>
      </c>
      <c r="D50" s="42">
        <f>SUM(D51:D56)</f>
        <v>4309</v>
      </c>
      <c r="E50" s="42">
        <f>SUM(E51:E56)</f>
        <v>392</v>
      </c>
      <c r="F50" s="44">
        <f t="shared" si="2"/>
        <v>10.00765892264488</v>
      </c>
      <c r="G50" s="46"/>
    </row>
    <row r="51" spans="1:7" ht="14.25">
      <c r="A51" s="40" t="s">
        <v>50</v>
      </c>
      <c r="B51" s="25" t="s">
        <v>128</v>
      </c>
      <c r="C51" s="43">
        <v>110</v>
      </c>
      <c r="D51" s="48">
        <v>150</v>
      </c>
      <c r="E51" s="43">
        <f aca="true" t="shared" si="5" ref="E51:E56">D51-C51</f>
        <v>40</v>
      </c>
      <c r="F51" s="44">
        <f t="shared" si="2"/>
        <v>36.36363636363637</v>
      </c>
      <c r="G51" s="46"/>
    </row>
    <row r="52" spans="1:7" ht="14.25">
      <c r="A52" s="40" t="s">
        <v>52</v>
      </c>
      <c r="B52" s="25" t="s">
        <v>129</v>
      </c>
      <c r="C52" s="43">
        <v>460</v>
      </c>
      <c r="D52" s="48">
        <v>530</v>
      </c>
      <c r="E52" s="43">
        <f t="shared" si="5"/>
        <v>70</v>
      </c>
      <c r="F52" s="44">
        <f t="shared" si="2"/>
        <v>15.217391304347828</v>
      </c>
      <c r="G52" s="46"/>
    </row>
    <row r="53" spans="1:7" ht="14.25">
      <c r="A53" s="40" t="s">
        <v>53</v>
      </c>
      <c r="B53" s="25" t="s">
        <v>130</v>
      </c>
      <c r="C53" s="43">
        <v>460</v>
      </c>
      <c r="D53" s="48">
        <v>530</v>
      </c>
      <c r="E53" s="43">
        <f t="shared" si="5"/>
        <v>70</v>
      </c>
      <c r="F53" s="44">
        <f t="shared" si="2"/>
        <v>15.217391304347828</v>
      </c>
      <c r="G53" s="46"/>
    </row>
    <row r="54" spans="1:7" ht="14.25">
      <c r="A54" s="40" t="s">
        <v>56</v>
      </c>
      <c r="B54" s="25" t="s">
        <v>131</v>
      </c>
      <c r="C54" s="43">
        <v>215</v>
      </c>
      <c r="D54" s="48">
        <v>224</v>
      </c>
      <c r="E54" s="43">
        <f t="shared" si="5"/>
        <v>9</v>
      </c>
      <c r="F54" s="44">
        <f t="shared" si="2"/>
        <v>4.186046511627907</v>
      </c>
      <c r="G54" s="46"/>
    </row>
    <row r="55" spans="1:7" ht="14.25">
      <c r="A55" s="40" t="s">
        <v>57</v>
      </c>
      <c r="B55" s="25" t="s">
        <v>132</v>
      </c>
      <c r="C55" s="43">
        <v>5</v>
      </c>
      <c r="D55" s="48">
        <v>5</v>
      </c>
      <c r="E55" s="43">
        <f t="shared" si="5"/>
        <v>0</v>
      </c>
      <c r="F55" s="44">
        <f t="shared" si="2"/>
        <v>0</v>
      </c>
      <c r="G55" s="46"/>
    </row>
    <row r="56" spans="1:7" ht="14.25">
      <c r="A56" s="40" t="s">
        <v>106</v>
      </c>
      <c r="B56" s="25" t="s">
        <v>133</v>
      </c>
      <c r="C56" s="43">
        <v>2667</v>
      </c>
      <c r="D56" s="48">
        <v>2870</v>
      </c>
      <c r="E56" s="43">
        <f t="shared" si="5"/>
        <v>203</v>
      </c>
      <c r="F56" s="44">
        <f t="shared" si="2"/>
        <v>7.611548556430446</v>
      </c>
      <c r="G56" s="46"/>
    </row>
    <row r="57" spans="1:7" ht="14.25">
      <c r="A57" s="40" t="s">
        <v>134</v>
      </c>
      <c r="B57" s="25" t="s">
        <v>135</v>
      </c>
      <c r="C57" s="42">
        <f>SUM(C58:C62)</f>
        <v>4776</v>
      </c>
      <c r="D57" s="42">
        <f>SUM(D58:D62)</f>
        <v>5748</v>
      </c>
      <c r="E57" s="42">
        <f>SUM(E58:E62)</f>
        <v>972</v>
      </c>
      <c r="F57" s="44">
        <f t="shared" si="2"/>
        <v>20.35175879396985</v>
      </c>
      <c r="G57" s="46"/>
    </row>
    <row r="58" spans="1:7" ht="14.25">
      <c r="A58" s="40" t="s">
        <v>50</v>
      </c>
      <c r="B58" s="25" t="s">
        <v>136</v>
      </c>
      <c r="C58" s="43">
        <v>1814</v>
      </c>
      <c r="D58" s="48">
        <v>1858</v>
      </c>
      <c r="E58" s="43">
        <f>D58-C58</f>
        <v>44</v>
      </c>
      <c r="F58" s="44">
        <f t="shared" si="2"/>
        <v>2.4255788313120177</v>
      </c>
      <c r="G58" s="46"/>
    </row>
    <row r="59" spans="1:7" ht="14.25">
      <c r="A59" s="40" t="s">
        <v>51</v>
      </c>
      <c r="B59" s="25" t="s">
        <v>137</v>
      </c>
      <c r="C59" s="43">
        <v>66</v>
      </c>
      <c r="D59" s="48">
        <v>61</v>
      </c>
      <c r="E59" s="43">
        <f>D59-C59</f>
        <v>-5</v>
      </c>
      <c r="F59" s="44">
        <f t="shared" si="2"/>
        <v>-7.575757575757576</v>
      </c>
      <c r="G59" s="46"/>
    </row>
    <row r="60" spans="1:7" ht="14.25">
      <c r="A60" s="40" t="s">
        <v>52</v>
      </c>
      <c r="B60" s="25" t="s">
        <v>138</v>
      </c>
      <c r="C60" s="43">
        <v>2459</v>
      </c>
      <c r="D60" s="48">
        <v>2927</v>
      </c>
      <c r="E60" s="43">
        <f>D60-C60</f>
        <v>468</v>
      </c>
      <c r="F60" s="44">
        <f t="shared" si="2"/>
        <v>19.032126880845873</v>
      </c>
      <c r="G60" s="46"/>
    </row>
    <row r="61" spans="1:7" ht="14.25">
      <c r="A61" s="40" t="s">
        <v>53</v>
      </c>
      <c r="B61" s="25" t="s">
        <v>139</v>
      </c>
      <c r="C61" s="43">
        <v>268</v>
      </c>
      <c r="D61" s="48">
        <v>365</v>
      </c>
      <c r="E61" s="43">
        <f>D61-C61</f>
        <v>97</v>
      </c>
      <c r="F61" s="44">
        <f t="shared" si="2"/>
        <v>36.19402985074627</v>
      </c>
      <c r="G61" s="46"/>
    </row>
    <row r="62" spans="1:7" ht="21.75" customHeight="1">
      <c r="A62" s="40" t="s">
        <v>106</v>
      </c>
      <c r="B62" s="25" t="s">
        <v>140</v>
      </c>
      <c r="C62" s="43">
        <v>169</v>
      </c>
      <c r="D62" s="48">
        <v>537</v>
      </c>
      <c r="E62" s="43">
        <f>D62-C62</f>
        <v>368</v>
      </c>
      <c r="F62" s="44">
        <f t="shared" si="2"/>
        <v>217.75147928994082</v>
      </c>
      <c r="G62" s="46"/>
    </row>
    <row r="63" spans="1:7" ht="14.25">
      <c r="A63" s="40" t="s">
        <v>141</v>
      </c>
      <c r="B63" s="25" t="s">
        <v>142</v>
      </c>
      <c r="C63" s="42">
        <f>SUM(C64:C78)</f>
        <v>16989</v>
      </c>
      <c r="D63" s="42">
        <f>SUM(D64:D78)</f>
        <v>19114</v>
      </c>
      <c r="E63" s="42">
        <f>SUM(E64:E78)</f>
        <v>2125</v>
      </c>
      <c r="F63" s="44">
        <f t="shared" si="2"/>
        <v>12.508093472246747</v>
      </c>
      <c r="G63" s="46"/>
    </row>
    <row r="64" spans="1:7" ht="14.25">
      <c r="A64" s="40" t="s">
        <v>50</v>
      </c>
      <c r="B64" s="25" t="s">
        <v>143</v>
      </c>
      <c r="C64" s="43">
        <v>500</v>
      </c>
      <c r="D64" s="48">
        <v>822</v>
      </c>
      <c r="E64" s="43">
        <f aca="true" t="shared" si="6" ref="E64:E78">D64-C64</f>
        <v>322</v>
      </c>
      <c r="F64" s="44">
        <f t="shared" si="2"/>
        <v>64.4</v>
      </c>
      <c r="G64" s="46"/>
    </row>
    <row r="65" spans="1:7" ht="14.25">
      <c r="A65" s="40" t="s">
        <v>51</v>
      </c>
      <c r="B65" s="25" t="s">
        <v>144</v>
      </c>
      <c r="C65" s="42">
        <v>7307</v>
      </c>
      <c r="D65" s="48">
        <v>5746</v>
      </c>
      <c r="E65" s="43">
        <f t="shared" si="6"/>
        <v>-1561</v>
      </c>
      <c r="F65" s="44">
        <f t="shared" si="2"/>
        <v>-21.3630765019844</v>
      </c>
      <c r="G65" s="46"/>
    </row>
    <row r="66" spans="1:7" ht="14.25">
      <c r="A66" s="40" t="s">
        <v>52</v>
      </c>
      <c r="B66" s="25" t="s">
        <v>145</v>
      </c>
      <c r="C66" s="42">
        <v>2612</v>
      </c>
      <c r="D66" s="48">
        <v>2648</v>
      </c>
      <c r="E66" s="43">
        <f t="shared" si="6"/>
        <v>36</v>
      </c>
      <c r="F66" s="44">
        <f t="shared" si="2"/>
        <v>1.3782542113323124</v>
      </c>
      <c r="G66" s="46"/>
    </row>
    <row r="67" spans="1:7" ht="14.25">
      <c r="A67" s="40" t="s">
        <v>54</v>
      </c>
      <c r="B67" s="25" t="s">
        <v>146</v>
      </c>
      <c r="C67" s="42">
        <v>720</v>
      </c>
      <c r="D67" s="48">
        <v>733</v>
      </c>
      <c r="E67" s="43">
        <f t="shared" si="6"/>
        <v>13</v>
      </c>
      <c r="F67" s="44">
        <f t="shared" si="2"/>
        <v>1.8055555555555554</v>
      </c>
      <c r="G67" s="46"/>
    </row>
    <row r="68" spans="1:7" ht="14.25">
      <c r="A68" s="40" t="s">
        <v>56</v>
      </c>
      <c r="B68" s="25" t="s">
        <v>147</v>
      </c>
      <c r="C68" s="42">
        <v>1741</v>
      </c>
      <c r="D68" s="48">
        <v>2608</v>
      </c>
      <c r="E68" s="43">
        <f t="shared" si="6"/>
        <v>867</v>
      </c>
      <c r="F68" s="44">
        <f t="shared" si="2"/>
        <v>49.79896611143022</v>
      </c>
      <c r="G68" s="46"/>
    </row>
    <row r="69" spans="1:7" ht="14.25">
      <c r="A69" s="40" t="s">
        <v>57</v>
      </c>
      <c r="B69" s="25" t="s">
        <v>148</v>
      </c>
      <c r="C69" s="42">
        <v>1269</v>
      </c>
      <c r="D69" s="48">
        <v>1697</v>
      </c>
      <c r="E69" s="43">
        <f t="shared" si="6"/>
        <v>428</v>
      </c>
      <c r="F69" s="44">
        <f t="shared" si="2"/>
        <v>33.72734436564224</v>
      </c>
      <c r="G69" s="46"/>
    </row>
    <row r="70" spans="1:7" ht="14.25">
      <c r="A70" s="40" t="s">
        <v>123</v>
      </c>
      <c r="B70" s="25" t="s">
        <v>149</v>
      </c>
      <c r="C70" s="43">
        <v>536</v>
      </c>
      <c r="D70" s="48">
        <v>576</v>
      </c>
      <c r="E70" s="43">
        <f t="shared" si="6"/>
        <v>40</v>
      </c>
      <c r="F70" s="44">
        <f t="shared" si="2"/>
        <v>7.462686567164178</v>
      </c>
      <c r="G70" s="46"/>
    </row>
    <row r="71" spans="1:7" ht="14.25">
      <c r="A71" s="40" t="s">
        <v>58</v>
      </c>
      <c r="B71" s="25" t="s">
        <v>150</v>
      </c>
      <c r="C71" s="43">
        <v>253</v>
      </c>
      <c r="D71" s="48">
        <v>242</v>
      </c>
      <c r="E71" s="43">
        <f t="shared" si="6"/>
        <v>-11</v>
      </c>
      <c r="F71" s="44">
        <f t="shared" si="2"/>
        <v>-4.3478260869565215</v>
      </c>
      <c r="G71" s="46"/>
    </row>
    <row r="72" spans="1:7" ht="14.25">
      <c r="A72" s="40" t="s">
        <v>59</v>
      </c>
      <c r="B72" s="25" t="s">
        <v>151</v>
      </c>
      <c r="C72" s="43">
        <v>73</v>
      </c>
      <c r="D72" s="48">
        <v>169</v>
      </c>
      <c r="E72" s="43">
        <f t="shared" si="6"/>
        <v>96</v>
      </c>
      <c r="F72" s="44">
        <f t="shared" si="2"/>
        <v>131.50684931506848</v>
      </c>
      <c r="G72" s="46"/>
    </row>
    <row r="73" spans="1:7" ht="14.25">
      <c r="A73" s="40" t="s">
        <v>61</v>
      </c>
      <c r="B73" s="25" t="s">
        <v>152</v>
      </c>
      <c r="C73" s="43">
        <v>13</v>
      </c>
      <c r="D73" s="48">
        <v>39</v>
      </c>
      <c r="E73" s="43">
        <f t="shared" si="6"/>
        <v>26</v>
      </c>
      <c r="F73" s="44">
        <f t="shared" si="2"/>
        <v>200</v>
      </c>
      <c r="G73" s="46"/>
    </row>
    <row r="74" spans="1:7" ht="14.25">
      <c r="A74" s="40" t="s">
        <v>153</v>
      </c>
      <c r="B74" s="25" t="s">
        <v>154</v>
      </c>
      <c r="C74" s="43">
        <v>31</v>
      </c>
      <c r="D74" s="48">
        <v>35</v>
      </c>
      <c r="E74" s="43">
        <f t="shared" si="6"/>
        <v>4</v>
      </c>
      <c r="F74" s="44">
        <f t="shared" si="2"/>
        <v>12.903225806451612</v>
      </c>
      <c r="G74" s="46"/>
    </row>
    <row r="75" spans="1:7" ht="14.25" customHeight="1">
      <c r="A75" s="40" t="s">
        <v>155</v>
      </c>
      <c r="B75" s="25" t="s">
        <v>156</v>
      </c>
      <c r="C75" s="43">
        <v>1184</v>
      </c>
      <c r="D75" s="48">
        <v>1961</v>
      </c>
      <c r="E75" s="43">
        <f t="shared" si="6"/>
        <v>777</v>
      </c>
      <c r="F75" s="44">
        <f t="shared" si="2"/>
        <v>65.625</v>
      </c>
      <c r="G75" s="46"/>
    </row>
    <row r="76" spans="1:7" ht="14.25">
      <c r="A76" s="40" t="s">
        <v>157</v>
      </c>
      <c r="B76" s="25" t="s">
        <v>158</v>
      </c>
      <c r="C76" s="43">
        <v>24</v>
      </c>
      <c r="D76" s="48">
        <v>72</v>
      </c>
      <c r="E76" s="43">
        <f t="shared" si="6"/>
        <v>48</v>
      </c>
      <c r="F76" s="44">
        <f t="shared" si="2"/>
        <v>200</v>
      </c>
      <c r="G76" s="46"/>
    </row>
    <row r="77" spans="1:7" ht="14.25">
      <c r="A77" s="40" t="s">
        <v>159</v>
      </c>
      <c r="B77" s="25" t="s">
        <v>160</v>
      </c>
      <c r="C77" s="43">
        <v>29</v>
      </c>
      <c r="D77" s="48">
        <v>29</v>
      </c>
      <c r="E77" s="43">
        <f t="shared" si="6"/>
        <v>0</v>
      </c>
      <c r="F77" s="44">
        <f t="shared" si="2"/>
        <v>0</v>
      </c>
      <c r="G77" s="46"/>
    </row>
    <row r="78" spans="1:7" ht="28.5" customHeight="1">
      <c r="A78" s="40" t="s">
        <v>106</v>
      </c>
      <c r="B78" s="25" t="s">
        <v>161</v>
      </c>
      <c r="C78" s="43">
        <v>697</v>
      </c>
      <c r="D78" s="48">
        <v>1737</v>
      </c>
      <c r="E78" s="43">
        <f t="shared" si="6"/>
        <v>1040</v>
      </c>
      <c r="F78" s="44">
        <f t="shared" si="2"/>
        <v>149.21090387374463</v>
      </c>
      <c r="G78" s="46"/>
    </row>
    <row r="79" spans="1:7" ht="14.25">
      <c r="A79" s="40" t="s">
        <v>162</v>
      </c>
      <c r="B79" s="25" t="s">
        <v>163</v>
      </c>
      <c r="C79" s="42">
        <f>SUM(C80:C87)</f>
        <v>15720</v>
      </c>
      <c r="D79" s="42">
        <f>SUM(D80:D87)</f>
        <v>17575</v>
      </c>
      <c r="E79" s="42">
        <f>SUM(E80:E87)</f>
        <v>1855</v>
      </c>
      <c r="F79" s="44">
        <f t="shared" si="2"/>
        <v>11.80025445292621</v>
      </c>
      <c r="G79" s="46"/>
    </row>
    <row r="80" spans="1:7" ht="14.25">
      <c r="A80" s="40" t="s">
        <v>50</v>
      </c>
      <c r="B80" s="25" t="s">
        <v>164</v>
      </c>
      <c r="C80" s="43">
        <v>320</v>
      </c>
      <c r="D80" s="48">
        <v>446</v>
      </c>
      <c r="E80" s="43">
        <f aca="true" t="shared" si="7" ref="E80:E87">D80-C80</f>
        <v>126</v>
      </c>
      <c r="F80" s="44">
        <f t="shared" si="2"/>
        <v>39.375</v>
      </c>
      <c r="G80" s="46"/>
    </row>
    <row r="81" spans="1:7" ht="14.25">
      <c r="A81" s="40" t="s">
        <v>52</v>
      </c>
      <c r="B81" s="25" t="s">
        <v>165</v>
      </c>
      <c r="C81" s="43">
        <v>2937</v>
      </c>
      <c r="D81" s="48">
        <v>4447</v>
      </c>
      <c r="E81" s="43">
        <f t="shared" si="7"/>
        <v>1510</v>
      </c>
      <c r="F81" s="44">
        <f t="shared" si="2"/>
        <v>51.41300646918624</v>
      </c>
      <c r="G81" s="46"/>
    </row>
    <row r="82" spans="1:7" ht="14.25">
      <c r="A82" s="40" t="s">
        <v>53</v>
      </c>
      <c r="B82" s="25" t="s">
        <v>166</v>
      </c>
      <c r="C82" s="43">
        <v>3347</v>
      </c>
      <c r="D82" s="48">
        <v>3846</v>
      </c>
      <c r="E82" s="43">
        <f t="shared" si="7"/>
        <v>499</v>
      </c>
      <c r="F82" s="44">
        <f t="shared" si="2"/>
        <v>14.908873618165522</v>
      </c>
      <c r="G82" s="46"/>
    </row>
    <row r="83" spans="1:7" ht="14.25">
      <c r="A83" s="40" t="s">
        <v>54</v>
      </c>
      <c r="B83" s="25" t="s">
        <v>167</v>
      </c>
      <c r="C83" s="43">
        <v>4221</v>
      </c>
      <c r="D83" s="48">
        <v>4851</v>
      </c>
      <c r="E83" s="43">
        <f t="shared" si="7"/>
        <v>630</v>
      </c>
      <c r="F83" s="44">
        <f t="shared" si="2"/>
        <v>14.925373134328357</v>
      </c>
      <c r="G83" s="46"/>
    </row>
    <row r="84" spans="1:7" ht="14.25">
      <c r="A84" s="40" t="s">
        <v>55</v>
      </c>
      <c r="B84" s="25" t="s">
        <v>168</v>
      </c>
      <c r="C84" s="43">
        <v>90</v>
      </c>
      <c r="D84" s="48">
        <v>120</v>
      </c>
      <c r="E84" s="43">
        <f t="shared" si="7"/>
        <v>30</v>
      </c>
      <c r="F84" s="44">
        <f t="shared" si="2"/>
        <v>33.33333333333333</v>
      </c>
      <c r="G84" s="46"/>
    </row>
    <row r="85" spans="1:7" ht="14.25">
      <c r="A85" s="40" t="s">
        <v>56</v>
      </c>
      <c r="B85" s="25" t="s">
        <v>169</v>
      </c>
      <c r="C85" s="43">
        <v>4315</v>
      </c>
      <c r="D85" s="48">
        <v>3498</v>
      </c>
      <c r="E85" s="43">
        <f t="shared" si="7"/>
        <v>-817</v>
      </c>
      <c r="F85" s="44">
        <f t="shared" si="2"/>
        <v>-18.933951332560834</v>
      </c>
      <c r="G85" s="46"/>
    </row>
    <row r="86" spans="1:7" ht="14.25">
      <c r="A86" s="40" t="s">
        <v>58</v>
      </c>
      <c r="B86" s="25" t="s">
        <v>170</v>
      </c>
      <c r="C86" s="43">
        <v>490</v>
      </c>
      <c r="D86" s="48">
        <v>363</v>
      </c>
      <c r="E86" s="43">
        <f t="shared" si="7"/>
        <v>-127</v>
      </c>
      <c r="F86" s="44">
        <f t="shared" si="2"/>
        <v>-25.918367346938776</v>
      </c>
      <c r="G86" s="46"/>
    </row>
    <row r="87" spans="1:7" ht="14.25">
      <c r="A87" s="40"/>
      <c r="B87" s="25" t="s">
        <v>171</v>
      </c>
      <c r="C87" s="43">
        <v>0</v>
      </c>
      <c r="D87" s="48">
        <v>4</v>
      </c>
      <c r="E87" s="43">
        <f t="shared" si="7"/>
        <v>4</v>
      </c>
      <c r="F87" s="44" t="s">
        <v>22</v>
      </c>
      <c r="G87" s="46"/>
    </row>
    <row r="88" spans="1:7" ht="14.25">
      <c r="A88" s="40" t="s">
        <v>172</v>
      </c>
      <c r="B88" s="25" t="s">
        <v>173</v>
      </c>
      <c r="C88" s="42">
        <f>SUM(C89:C93)</f>
        <v>946</v>
      </c>
      <c r="D88" s="42">
        <f>SUM(D89:D93)</f>
        <v>2518</v>
      </c>
      <c r="E88" s="42">
        <f>SUM(E89:E93)</f>
        <v>1572</v>
      </c>
      <c r="F88" s="44">
        <f>E88/C88*100</f>
        <v>166.17336152219872</v>
      </c>
      <c r="G88" s="46"/>
    </row>
    <row r="89" spans="1:7" ht="14.25">
      <c r="A89" s="40" t="s">
        <v>50</v>
      </c>
      <c r="B89" s="25" t="s">
        <v>174</v>
      </c>
      <c r="C89" s="43">
        <v>154</v>
      </c>
      <c r="D89" s="48">
        <v>155</v>
      </c>
      <c r="E89" s="43">
        <f>D89-C89</f>
        <v>1</v>
      </c>
      <c r="F89" s="44">
        <f>E89/C89*100</f>
        <v>0.6493506493506493</v>
      </c>
      <c r="G89" s="46"/>
    </row>
    <row r="90" spans="1:7" ht="14.25">
      <c r="A90" s="40" t="s">
        <v>51</v>
      </c>
      <c r="B90" s="25" t="s">
        <v>175</v>
      </c>
      <c r="C90" s="43">
        <v>240</v>
      </c>
      <c r="D90" s="48">
        <v>97</v>
      </c>
      <c r="E90" s="43">
        <f>D90-C90</f>
        <v>-143</v>
      </c>
      <c r="F90" s="44">
        <f>E90/C90*100</f>
        <v>-59.583333333333336</v>
      </c>
      <c r="G90" s="46"/>
    </row>
    <row r="91" spans="1:7" ht="14.25">
      <c r="A91" s="40" t="s">
        <v>52</v>
      </c>
      <c r="B91" s="25" t="s">
        <v>176</v>
      </c>
      <c r="C91" s="43">
        <v>200</v>
      </c>
      <c r="D91" s="48">
        <v>487</v>
      </c>
      <c r="E91" s="43">
        <f>D91-C91</f>
        <v>287</v>
      </c>
      <c r="F91" s="44">
        <f>E91/C91*100</f>
        <v>143.5</v>
      </c>
      <c r="G91" s="46"/>
    </row>
    <row r="92" spans="1:7" ht="14.25">
      <c r="A92" s="40"/>
      <c r="B92" s="25" t="s">
        <v>177</v>
      </c>
      <c r="C92" s="43">
        <v>0</v>
      </c>
      <c r="D92" s="48">
        <v>47</v>
      </c>
      <c r="E92" s="43">
        <f>D92-C92</f>
        <v>47</v>
      </c>
      <c r="F92" s="44" t="s">
        <v>22</v>
      </c>
      <c r="G92" s="46"/>
    </row>
    <row r="93" spans="1:7" ht="14.25">
      <c r="A93" s="40" t="s">
        <v>59</v>
      </c>
      <c r="B93" s="25" t="s">
        <v>178</v>
      </c>
      <c r="C93" s="42">
        <v>352</v>
      </c>
      <c r="D93" s="48">
        <v>1732</v>
      </c>
      <c r="E93" s="43">
        <f>D93-C93</f>
        <v>1380</v>
      </c>
      <c r="F93" s="44">
        <f aca="true" t="shared" si="8" ref="F93:F116">E93/C93*100</f>
        <v>392.04545454545456</v>
      </c>
      <c r="G93" s="46"/>
    </row>
    <row r="94" spans="1:7" ht="14.25">
      <c r="A94" s="40" t="s">
        <v>179</v>
      </c>
      <c r="B94" s="25" t="s">
        <v>180</v>
      </c>
      <c r="C94" s="42">
        <f>SUM(C95:C99)</f>
        <v>19405</v>
      </c>
      <c r="D94" s="42">
        <f>SUM(D95:D99)</f>
        <v>23261</v>
      </c>
      <c r="E94" s="42">
        <f>SUM(E95:E99)</f>
        <v>3856</v>
      </c>
      <c r="F94" s="44">
        <f t="shared" si="8"/>
        <v>19.871167224942024</v>
      </c>
      <c r="G94" s="46"/>
    </row>
    <row r="95" spans="1:7" ht="14.25">
      <c r="A95" s="40" t="s">
        <v>50</v>
      </c>
      <c r="B95" s="25" t="s">
        <v>181</v>
      </c>
      <c r="C95" s="43">
        <v>3464</v>
      </c>
      <c r="D95" s="48">
        <v>4549</v>
      </c>
      <c r="E95" s="43">
        <f>D95-C95</f>
        <v>1085</v>
      </c>
      <c r="F95" s="44">
        <f t="shared" si="8"/>
        <v>31.322170900692843</v>
      </c>
      <c r="G95" s="46"/>
    </row>
    <row r="96" spans="1:7" ht="14.25">
      <c r="A96" s="40" t="s">
        <v>51</v>
      </c>
      <c r="B96" s="25" t="s">
        <v>182</v>
      </c>
      <c r="C96" s="43">
        <v>5</v>
      </c>
      <c r="D96" s="47">
        <v>0</v>
      </c>
      <c r="E96" s="43">
        <f>D96-C96</f>
        <v>-5</v>
      </c>
      <c r="F96" s="44">
        <f t="shared" si="8"/>
        <v>-100</v>
      </c>
      <c r="G96" s="46"/>
    </row>
    <row r="97" spans="1:7" ht="14.25">
      <c r="A97" s="40" t="s">
        <v>52</v>
      </c>
      <c r="B97" s="25" t="s">
        <v>183</v>
      </c>
      <c r="C97" s="43">
        <v>1510</v>
      </c>
      <c r="D97" s="48">
        <v>1720</v>
      </c>
      <c r="E97" s="43">
        <f>D97-C97</f>
        <v>210</v>
      </c>
      <c r="F97" s="44">
        <f t="shared" si="8"/>
        <v>13.90728476821192</v>
      </c>
      <c r="G97" s="46"/>
    </row>
    <row r="98" spans="1:7" ht="14.25">
      <c r="A98" s="40" t="s">
        <v>54</v>
      </c>
      <c r="B98" s="25" t="s">
        <v>184</v>
      </c>
      <c r="C98" s="43">
        <v>11926</v>
      </c>
      <c r="D98" s="48">
        <v>13992</v>
      </c>
      <c r="E98" s="43">
        <f>D98-C98</f>
        <v>2066</v>
      </c>
      <c r="F98" s="44">
        <f t="shared" si="8"/>
        <v>17.323494885124937</v>
      </c>
      <c r="G98" s="46"/>
    </row>
    <row r="99" spans="1:7" ht="14.25">
      <c r="A99" s="40" t="s">
        <v>106</v>
      </c>
      <c r="B99" s="25" t="s">
        <v>185</v>
      </c>
      <c r="C99" s="43">
        <v>2500</v>
      </c>
      <c r="D99" s="48">
        <v>3000</v>
      </c>
      <c r="E99" s="43">
        <f>D99-C99</f>
        <v>500</v>
      </c>
      <c r="F99" s="44">
        <f t="shared" si="8"/>
        <v>20</v>
      </c>
      <c r="G99" s="46"/>
    </row>
    <row r="100" spans="1:7" ht="14.25">
      <c r="A100" s="40" t="s">
        <v>186</v>
      </c>
      <c r="B100" s="25" t="s">
        <v>187</v>
      </c>
      <c r="C100" s="43">
        <f>SUM(C101:C106)</f>
        <v>3616</v>
      </c>
      <c r="D100" s="43">
        <f>SUM(D101:D106)</f>
        <v>7690</v>
      </c>
      <c r="E100" s="43">
        <f>SUM(E101:E106)</f>
        <v>4074</v>
      </c>
      <c r="F100" s="44">
        <f t="shared" si="8"/>
        <v>112.66592920353982</v>
      </c>
      <c r="G100" s="46"/>
    </row>
    <row r="101" spans="1:7" ht="14.25">
      <c r="A101" s="40" t="s">
        <v>50</v>
      </c>
      <c r="B101" s="25" t="s">
        <v>188</v>
      </c>
      <c r="C101" s="43">
        <v>748</v>
      </c>
      <c r="D101" s="48">
        <v>1682</v>
      </c>
      <c r="E101" s="43">
        <f aca="true" t="shared" si="9" ref="E101:E106">D101-C101</f>
        <v>934</v>
      </c>
      <c r="F101" s="44">
        <f t="shared" si="8"/>
        <v>124.86631016042782</v>
      </c>
      <c r="G101" s="46"/>
    </row>
    <row r="102" spans="1:7" ht="14.25">
      <c r="A102" s="40" t="s">
        <v>51</v>
      </c>
      <c r="B102" s="25" t="s">
        <v>189</v>
      </c>
      <c r="C102" s="43">
        <v>118</v>
      </c>
      <c r="D102" s="48">
        <v>164</v>
      </c>
      <c r="E102" s="43">
        <f t="shared" si="9"/>
        <v>46</v>
      </c>
      <c r="F102" s="44">
        <f t="shared" si="8"/>
        <v>38.983050847457626</v>
      </c>
      <c r="G102" s="46"/>
    </row>
    <row r="103" spans="1:7" ht="14.25">
      <c r="A103" s="40" t="s">
        <v>52</v>
      </c>
      <c r="B103" s="25" t="s">
        <v>190</v>
      </c>
      <c r="C103" s="43">
        <v>190</v>
      </c>
      <c r="D103" s="48">
        <v>204</v>
      </c>
      <c r="E103" s="43">
        <f t="shared" si="9"/>
        <v>14</v>
      </c>
      <c r="F103" s="44">
        <f t="shared" si="8"/>
        <v>7.368421052631578</v>
      </c>
      <c r="G103" s="46"/>
    </row>
    <row r="104" spans="1:7" ht="14.25">
      <c r="A104" s="40" t="s">
        <v>54</v>
      </c>
      <c r="B104" s="25" t="s">
        <v>191</v>
      </c>
      <c r="C104" s="43">
        <v>1000</v>
      </c>
      <c r="D104" s="48">
        <v>1200</v>
      </c>
      <c r="E104" s="43">
        <f t="shared" si="9"/>
        <v>200</v>
      </c>
      <c r="F104" s="44">
        <f t="shared" si="8"/>
        <v>20</v>
      </c>
      <c r="G104" s="46"/>
    </row>
    <row r="105" spans="1:7" ht="14.25">
      <c r="A105" s="40" t="s">
        <v>56</v>
      </c>
      <c r="B105" s="25" t="s">
        <v>192</v>
      </c>
      <c r="C105" s="43">
        <v>1500</v>
      </c>
      <c r="D105" s="48">
        <v>2000</v>
      </c>
      <c r="E105" s="43">
        <f t="shared" si="9"/>
        <v>500</v>
      </c>
      <c r="F105" s="44">
        <f t="shared" si="8"/>
        <v>33.33333333333333</v>
      </c>
      <c r="G105" s="46"/>
    </row>
    <row r="106" spans="1:7" ht="14.25">
      <c r="A106" s="40" t="s">
        <v>106</v>
      </c>
      <c r="B106" s="25" t="s">
        <v>193</v>
      </c>
      <c r="C106" s="43">
        <v>60</v>
      </c>
      <c r="D106" s="48">
        <v>2440</v>
      </c>
      <c r="E106" s="43">
        <f t="shared" si="9"/>
        <v>2380</v>
      </c>
      <c r="F106" s="44">
        <f t="shared" si="8"/>
        <v>3966.6666666666665</v>
      </c>
      <c r="G106" s="46"/>
    </row>
    <row r="107" spans="1:7" ht="14.25">
      <c r="A107" s="40" t="s">
        <v>194</v>
      </c>
      <c r="B107" s="25" t="s">
        <v>195</v>
      </c>
      <c r="C107" s="43">
        <f>SUM(C108:C108)</f>
        <v>7</v>
      </c>
      <c r="D107" s="43">
        <f>SUM(D108:D108)</f>
        <v>9</v>
      </c>
      <c r="E107" s="43">
        <f>SUM(E108:E108)</f>
        <v>2</v>
      </c>
      <c r="F107" s="44">
        <f t="shared" si="8"/>
        <v>28.57142857142857</v>
      </c>
      <c r="G107" s="46"/>
    </row>
    <row r="108" spans="1:7" ht="14.25">
      <c r="A108" s="40" t="s">
        <v>50</v>
      </c>
      <c r="B108" s="25" t="s">
        <v>196</v>
      </c>
      <c r="C108" s="43">
        <v>7</v>
      </c>
      <c r="D108" s="48">
        <v>9</v>
      </c>
      <c r="E108" s="43">
        <f>D108-C108</f>
        <v>2</v>
      </c>
      <c r="F108" s="44">
        <f t="shared" si="8"/>
        <v>28.57142857142857</v>
      </c>
      <c r="G108" s="46"/>
    </row>
    <row r="109" spans="1:7" ht="14.25">
      <c r="A109" s="40" t="s">
        <v>197</v>
      </c>
      <c r="B109" s="25" t="s">
        <v>198</v>
      </c>
      <c r="C109" s="43">
        <f>SUM(C110:C112)</f>
        <v>4335</v>
      </c>
      <c r="D109" s="43">
        <f>SUM(D110:D112)</f>
        <v>4764</v>
      </c>
      <c r="E109" s="43">
        <f>SUM(E110:E112)</f>
        <v>429</v>
      </c>
      <c r="F109" s="44">
        <f t="shared" si="8"/>
        <v>9.896193771626297</v>
      </c>
      <c r="G109" s="46"/>
    </row>
    <row r="110" spans="1:7" ht="14.25">
      <c r="A110" s="40" t="s">
        <v>55</v>
      </c>
      <c r="B110" s="25" t="s">
        <v>199</v>
      </c>
      <c r="C110" s="43">
        <v>316</v>
      </c>
      <c r="D110" s="48">
        <v>537</v>
      </c>
      <c r="E110" s="43">
        <f>D110-C110</f>
        <v>221</v>
      </c>
      <c r="F110" s="44">
        <f t="shared" si="8"/>
        <v>69.9367088607595</v>
      </c>
      <c r="G110" s="46"/>
    </row>
    <row r="111" spans="1:7" ht="14.25">
      <c r="A111" s="40" t="s">
        <v>56</v>
      </c>
      <c r="B111" s="25" t="s">
        <v>200</v>
      </c>
      <c r="C111" s="43">
        <v>14</v>
      </c>
      <c r="D111" s="48">
        <v>14</v>
      </c>
      <c r="E111" s="43">
        <f>D111-C111</f>
        <v>0</v>
      </c>
      <c r="F111" s="44">
        <f t="shared" si="8"/>
        <v>0</v>
      </c>
      <c r="G111" s="46"/>
    </row>
    <row r="112" spans="1:7" ht="14.25">
      <c r="A112" s="40" t="s">
        <v>57</v>
      </c>
      <c r="B112" s="25" t="s">
        <v>201</v>
      </c>
      <c r="C112" s="43">
        <v>4005</v>
      </c>
      <c r="D112" s="48">
        <v>4213</v>
      </c>
      <c r="E112" s="43">
        <f>D112-C112</f>
        <v>208</v>
      </c>
      <c r="F112" s="44">
        <f t="shared" si="8"/>
        <v>5.19350811485643</v>
      </c>
      <c r="G112" s="46"/>
    </row>
    <row r="113" spans="1:7" ht="14.25">
      <c r="A113" s="40" t="s">
        <v>202</v>
      </c>
      <c r="B113" s="25" t="s">
        <v>203</v>
      </c>
      <c r="C113" s="43">
        <f>SUM(C114:C114)</f>
        <v>163</v>
      </c>
      <c r="D113" s="43">
        <f>SUM(D114:D114)</f>
        <v>169</v>
      </c>
      <c r="E113" s="43">
        <f>SUM(E114:E114)</f>
        <v>6</v>
      </c>
      <c r="F113" s="44">
        <f t="shared" si="8"/>
        <v>3.6809815950920246</v>
      </c>
      <c r="G113" s="46"/>
    </row>
    <row r="114" spans="1:7" ht="14.25">
      <c r="A114" s="40" t="s">
        <v>54</v>
      </c>
      <c r="B114" s="25" t="s">
        <v>204</v>
      </c>
      <c r="C114" s="43">
        <v>163</v>
      </c>
      <c r="D114" s="48">
        <v>169</v>
      </c>
      <c r="E114" s="43">
        <f>D114-C114</f>
        <v>6</v>
      </c>
      <c r="F114" s="44">
        <f t="shared" si="8"/>
        <v>3.6809815950920246</v>
      </c>
      <c r="G114" s="46"/>
    </row>
    <row r="115" spans="1:7" ht="14.25">
      <c r="A115" s="40" t="s">
        <v>205</v>
      </c>
      <c r="B115" s="25" t="s">
        <v>206</v>
      </c>
      <c r="C115" s="43">
        <f>SUM(C116:C117)</f>
        <v>50</v>
      </c>
      <c r="D115" s="43">
        <f>SUM(D116:D117)</f>
        <v>53</v>
      </c>
      <c r="E115" s="43">
        <f>SUM(E116:E117)</f>
        <v>3</v>
      </c>
      <c r="F115" s="44">
        <f t="shared" si="8"/>
        <v>6</v>
      </c>
      <c r="G115" s="46"/>
    </row>
    <row r="116" spans="1:7" ht="14.25">
      <c r="A116" s="40" t="s">
        <v>50</v>
      </c>
      <c r="B116" s="25" t="s">
        <v>207</v>
      </c>
      <c r="C116" s="43">
        <v>50</v>
      </c>
      <c r="D116" s="48">
        <v>50</v>
      </c>
      <c r="E116" s="43">
        <f>D116-C116</f>
        <v>0</v>
      </c>
      <c r="F116" s="44">
        <f t="shared" si="8"/>
        <v>0</v>
      </c>
      <c r="G116" s="46"/>
    </row>
    <row r="117" spans="1:7" ht="14.25">
      <c r="A117" s="40"/>
      <c r="B117" s="25" t="s">
        <v>208</v>
      </c>
      <c r="C117" s="43">
        <v>0</v>
      </c>
      <c r="D117" s="48">
        <v>3</v>
      </c>
      <c r="E117" s="43">
        <f>D117-C117</f>
        <v>3</v>
      </c>
      <c r="F117" s="44" t="s">
        <v>22</v>
      </c>
      <c r="G117" s="46"/>
    </row>
    <row r="118" spans="1:7" ht="14.25">
      <c r="A118" s="40" t="s">
        <v>209</v>
      </c>
      <c r="B118" s="25" t="s">
        <v>210</v>
      </c>
      <c r="C118" s="43">
        <f>SUM(C119:C120)</f>
        <v>8772</v>
      </c>
      <c r="D118" s="43">
        <f>SUM(D119:D120)</f>
        <v>13393</v>
      </c>
      <c r="E118" s="43">
        <f>SUM(E119:E120)</f>
        <v>4621</v>
      </c>
      <c r="F118" s="44">
        <f aca="true" t="shared" si="10" ref="F118:F127">E118/C118*100</f>
        <v>52.67897856817145</v>
      </c>
      <c r="G118" s="46"/>
    </row>
    <row r="119" spans="1:7" ht="14.25">
      <c r="A119" s="40" t="s">
        <v>51</v>
      </c>
      <c r="B119" s="25" t="s">
        <v>211</v>
      </c>
      <c r="C119" s="43">
        <v>7983</v>
      </c>
      <c r="D119" s="48">
        <v>11665</v>
      </c>
      <c r="E119" s="43">
        <f>D119-C119</f>
        <v>3682</v>
      </c>
      <c r="F119" s="44">
        <f t="shared" si="10"/>
        <v>46.12301139922335</v>
      </c>
      <c r="G119" s="46"/>
    </row>
    <row r="120" spans="1:7" ht="14.25">
      <c r="A120" s="40" t="s">
        <v>52</v>
      </c>
      <c r="B120" s="25" t="s">
        <v>212</v>
      </c>
      <c r="C120" s="43">
        <v>789</v>
      </c>
      <c r="D120" s="48">
        <v>1728</v>
      </c>
      <c r="E120" s="43">
        <f>D120-C120</f>
        <v>939</v>
      </c>
      <c r="F120" s="44">
        <f t="shared" si="10"/>
        <v>119.01140684410647</v>
      </c>
      <c r="G120" s="46"/>
    </row>
    <row r="121" spans="1:7" ht="14.25">
      <c r="A121" s="40" t="s">
        <v>213</v>
      </c>
      <c r="B121" s="25" t="s">
        <v>214</v>
      </c>
      <c r="C121" s="43">
        <f>SUM(C122:C122)</f>
        <v>2940</v>
      </c>
      <c r="D121" s="43">
        <f>SUM(D122:D122)</f>
        <v>3109</v>
      </c>
      <c r="E121" s="43">
        <f>SUM(E122:E122)</f>
        <v>169</v>
      </c>
      <c r="F121" s="44">
        <f t="shared" si="10"/>
        <v>5.7482993197278915</v>
      </c>
      <c r="G121" s="46"/>
    </row>
    <row r="122" spans="1:7" ht="14.25">
      <c r="A122" s="40"/>
      <c r="B122" s="51" t="s">
        <v>66</v>
      </c>
      <c r="C122" s="43">
        <v>2940</v>
      </c>
      <c r="D122" s="48">
        <v>3109</v>
      </c>
      <c r="E122" s="43">
        <f>D122-C122</f>
        <v>169</v>
      </c>
      <c r="F122" s="44">
        <f t="shared" si="10"/>
        <v>5.7482993197278915</v>
      </c>
      <c r="G122" s="46"/>
    </row>
    <row r="123" spans="1:7" ht="14.25">
      <c r="A123" s="40" t="s">
        <v>215</v>
      </c>
      <c r="B123" s="25" t="s">
        <v>216</v>
      </c>
      <c r="C123" s="43">
        <f>SUM(C124:C124)</f>
        <v>227</v>
      </c>
      <c r="D123" s="43">
        <f>SUM(D124:D124)</f>
        <v>402</v>
      </c>
      <c r="E123" s="43">
        <f>SUM(E124:E124)</f>
        <v>175</v>
      </c>
      <c r="F123" s="44">
        <f t="shared" si="10"/>
        <v>77.09251101321586</v>
      </c>
      <c r="G123" s="46"/>
    </row>
    <row r="124" spans="1:7" ht="14.25">
      <c r="A124" s="40" t="s">
        <v>60</v>
      </c>
      <c r="B124" s="25" t="s">
        <v>217</v>
      </c>
      <c r="C124" s="43">
        <v>227</v>
      </c>
      <c r="D124" s="47">
        <v>402</v>
      </c>
      <c r="E124" s="43">
        <f>D124-C124</f>
        <v>175</v>
      </c>
      <c r="F124" s="44">
        <f t="shared" si="10"/>
        <v>77.09251101321586</v>
      </c>
      <c r="G124" s="46"/>
    </row>
    <row r="125" spans="1:7" ht="14.25">
      <c r="A125" s="40" t="s">
        <v>218</v>
      </c>
      <c r="B125" s="25" t="s">
        <v>219</v>
      </c>
      <c r="C125" s="42">
        <f>SUM(C126:C127)</f>
        <v>34232</v>
      </c>
      <c r="D125" s="42">
        <f>SUM(D126:D127)</f>
        <v>23873</v>
      </c>
      <c r="E125" s="42">
        <f>SUM(E126:E127)</f>
        <v>-10359</v>
      </c>
      <c r="F125" s="44">
        <f t="shared" si="10"/>
        <v>-30.261159149333956</v>
      </c>
      <c r="G125" s="46"/>
    </row>
    <row r="126" spans="1:7" ht="14.25">
      <c r="A126" s="40" t="s">
        <v>51</v>
      </c>
      <c r="B126" s="25" t="s">
        <v>220</v>
      </c>
      <c r="C126" s="43">
        <v>36</v>
      </c>
      <c r="D126" s="48">
        <v>43</v>
      </c>
      <c r="E126" s="43">
        <f>D126-C126</f>
        <v>7</v>
      </c>
      <c r="F126" s="44">
        <f t="shared" si="10"/>
        <v>19.444444444444446</v>
      </c>
      <c r="G126" s="46"/>
    </row>
    <row r="127" spans="1:7" ht="14.25">
      <c r="A127" s="40" t="s">
        <v>106</v>
      </c>
      <c r="B127" s="25" t="s">
        <v>221</v>
      </c>
      <c r="C127" s="43">
        <v>34196</v>
      </c>
      <c r="D127" s="48">
        <v>23830</v>
      </c>
      <c r="E127" s="43">
        <f>D127-C127</f>
        <v>-10366</v>
      </c>
      <c r="F127" s="44">
        <f t="shared" si="10"/>
        <v>-30.313486957538892</v>
      </c>
      <c r="G127" s="46"/>
    </row>
  </sheetData>
  <mergeCells count="5">
    <mergeCell ref="G3:G4"/>
    <mergeCell ref="B1:F1"/>
    <mergeCell ref="D3:F3"/>
    <mergeCell ref="B3:B4"/>
    <mergeCell ref="C3:C4"/>
  </mergeCells>
  <printOptions/>
  <pageMargins left="0.9840277777777777" right="0.7479166666666667" top="0.3298611111111111" bottom="0.26944444444444443" header="0.2" footer="0.2298611111111111"/>
  <pageSetup firstPageNumber="1" useFirstPageNumber="1" fitToHeight="0" fitToWidth="1" horizontalDpi="600" verticalDpi="600" orientation="portrait" paperSize="9" scale="95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G9"/>
  <sheetViews>
    <sheetView workbookViewId="0" topLeftCell="A1">
      <selection activeCell="J14" sqref="J14"/>
    </sheetView>
  </sheetViews>
  <sheetFormatPr defaultColWidth="9.00390625" defaultRowHeight="14.25"/>
  <cols>
    <col min="1" max="1" width="26.00390625" style="13" customWidth="1"/>
    <col min="2" max="2" width="13.125" style="13" bestFit="1" customWidth="1"/>
    <col min="3" max="4" width="13.125" style="13" customWidth="1"/>
    <col min="5" max="16384" width="9.00390625" style="13" customWidth="1"/>
  </cols>
  <sheetData>
    <row r="1" spans="1:4" ht="48.75" customHeight="1">
      <c r="A1" s="68" t="s">
        <v>253</v>
      </c>
      <c r="B1" s="68"/>
      <c r="C1" s="68"/>
      <c r="D1" s="68"/>
    </row>
    <row r="2" spans="1:4" ht="30.75" customHeight="1">
      <c r="A2" s="22"/>
      <c r="B2" s="22"/>
      <c r="C2" s="22"/>
      <c r="D2" s="23" t="s">
        <v>23</v>
      </c>
    </row>
    <row r="3" spans="1:4" ht="27.75" customHeight="1">
      <c r="A3" s="24" t="s">
        <v>27</v>
      </c>
      <c r="B3" s="24" t="s">
        <v>222</v>
      </c>
      <c r="C3" s="24" t="s">
        <v>223</v>
      </c>
      <c r="D3" s="24" t="s">
        <v>26</v>
      </c>
    </row>
    <row r="4" spans="1:7" ht="30" customHeight="1">
      <c r="A4" s="25" t="s">
        <v>17</v>
      </c>
      <c r="B4" s="26">
        <v>202</v>
      </c>
      <c r="C4" s="26">
        <v>232</v>
      </c>
      <c r="D4" s="27">
        <f>(C4-B4)/B4*100</f>
        <v>14.85148514851485</v>
      </c>
      <c r="F4" s="28"/>
      <c r="G4" s="28"/>
    </row>
    <row r="5" spans="1:4" ht="35.25" customHeight="1">
      <c r="A5" s="25" t="s">
        <v>28</v>
      </c>
      <c r="B5" s="26"/>
      <c r="C5" s="26"/>
      <c r="D5" s="27"/>
    </row>
    <row r="6" spans="1:4" ht="35.25" customHeight="1">
      <c r="A6" s="25" t="s">
        <v>29</v>
      </c>
      <c r="B6" s="26"/>
      <c r="C6" s="26"/>
      <c r="D6" s="27"/>
    </row>
    <row r="7" spans="1:4" ht="35.25" customHeight="1">
      <c r="A7" s="25" t="s">
        <v>30</v>
      </c>
      <c r="B7" s="26"/>
      <c r="C7" s="26"/>
      <c r="D7" s="27"/>
    </row>
    <row r="8" spans="1:4" ht="35.25" customHeight="1">
      <c r="A8" s="25" t="s">
        <v>31</v>
      </c>
      <c r="B8" s="26"/>
      <c r="C8" s="26"/>
      <c r="D8" s="27"/>
    </row>
    <row r="9" spans="1:4" ht="35.25" customHeight="1">
      <c r="A9" s="25" t="s">
        <v>32</v>
      </c>
      <c r="B9" s="26">
        <v>202</v>
      </c>
      <c r="C9" s="26">
        <v>232</v>
      </c>
      <c r="D9" s="27">
        <f>(C9-B9)/B9*100</f>
        <v>14.85148514851485</v>
      </c>
    </row>
  </sheetData>
  <mergeCells count="1">
    <mergeCell ref="A1:D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G14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26.00390625" style="13" customWidth="1"/>
    <col min="2" max="2" width="13.125" style="13" bestFit="1" customWidth="1"/>
    <col min="3" max="4" width="13.125" style="13" customWidth="1"/>
    <col min="5" max="16384" width="9.00390625" style="13" customWidth="1"/>
  </cols>
  <sheetData>
    <row r="1" spans="1:4" ht="39" customHeight="1">
      <c r="A1" s="68" t="s">
        <v>254</v>
      </c>
      <c r="B1" s="68"/>
      <c r="C1" s="68"/>
      <c r="D1" s="68"/>
    </row>
    <row r="2" spans="1:4" ht="33.75" customHeight="1">
      <c r="A2" s="22"/>
      <c r="B2" s="22"/>
      <c r="C2" s="22"/>
      <c r="D2" s="23" t="s">
        <v>23</v>
      </c>
    </row>
    <row r="3" spans="1:4" ht="27.75" customHeight="1">
      <c r="A3" s="24" t="s">
        <v>27</v>
      </c>
      <c r="B3" s="24" t="s">
        <v>222</v>
      </c>
      <c r="C3" s="24" t="s">
        <v>223</v>
      </c>
      <c r="D3" s="24" t="s">
        <v>26</v>
      </c>
    </row>
    <row r="4" spans="1:7" ht="30" customHeight="1">
      <c r="A4" s="25" t="s">
        <v>33</v>
      </c>
      <c r="B4" s="26">
        <v>202</v>
      </c>
      <c r="C4" s="26">
        <v>232</v>
      </c>
      <c r="D4" s="27">
        <f>(C4-B4)/B4*100</f>
        <v>14.85148514851485</v>
      </c>
      <c r="F4" s="28"/>
      <c r="G4" s="28"/>
    </row>
    <row r="5" spans="1:4" ht="35.25" customHeight="1">
      <c r="A5" s="25" t="s">
        <v>34</v>
      </c>
      <c r="B5" s="26"/>
      <c r="C5" s="26"/>
      <c r="D5" s="27"/>
    </row>
    <row r="6" spans="1:4" ht="35.25" customHeight="1">
      <c r="A6" s="25" t="s">
        <v>35</v>
      </c>
      <c r="B6" s="26"/>
      <c r="C6" s="26"/>
      <c r="D6" s="27"/>
    </row>
    <row r="7" spans="1:4" ht="35.25" customHeight="1">
      <c r="A7" s="25" t="s">
        <v>36</v>
      </c>
      <c r="B7" s="26"/>
      <c r="C7" s="26"/>
      <c r="D7" s="27"/>
    </row>
    <row r="8" spans="1:4" ht="35.25" customHeight="1">
      <c r="A8" s="25" t="s">
        <v>37</v>
      </c>
      <c r="B8" s="26"/>
      <c r="C8" s="26"/>
      <c r="D8" s="27"/>
    </row>
    <row r="9" spans="1:4" ht="35.25" customHeight="1">
      <c r="A9" s="25" t="s">
        <v>38</v>
      </c>
      <c r="B9" s="26"/>
      <c r="C9" s="26"/>
      <c r="D9" s="27"/>
    </row>
    <row r="10" spans="1:4" ht="35.25" customHeight="1">
      <c r="A10" s="25" t="s">
        <v>39</v>
      </c>
      <c r="B10" s="26"/>
      <c r="C10" s="26"/>
      <c r="D10" s="27"/>
    </row>
    <row r="11" spans="1:4" ht="35.25" customHeight="1">
      <c r="A11" s="25" t="s">
        <v>40</v>
      </c>
      <c r="B11" s="26"/>
      <c r="C11" s="26"/>
      <c r="D11" s="27"/>
    </row>
    <row r="12" spans="1:4" ht="35.25" customHeight="1">
      <c r="A12" s="25" t="s">
        <v>41</v>
      </c>
      <c r="B12" s="26"/>
      <c r="C12" s="26"/>
      <c r="D12" s="27"/>
    </row>
    <row r="13" spans="1:4" ht="35.25" customHeight="1">
      <c r="A13" s="25" t="s">
        <v>42</v>
      </c>
      <c r="B13" s="26"/>
      <c r="C13" s="26"/>
      <c r="D13" s="27"/>
    </row>
    <row r="14" spans="1:4" ht="35.25" customHeight="1">
      <c r="A14" s="25" t="s">
        <v>43</v>
      </c>
      <c r="B14" s="26">
        <v>202</v>
      </c>
      <c r="C14" s="26">
        <v>232</v>
      </c>
      <c r="D14" s="27">
        <f>(C14-B14)/B14*100</f>
        <v>14.85148514851485</v>
      </c>
    </row>
  </sheetData>
  <mergeCells count="1">
    <mergeCell ref="A1:D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"/>
  <sheetViews>
    <sheetView workbookViewId="0" topLeftCell="A1">
      <selection activeCell="E17" sqref="E17"/>
    </sheetView>
  </sheetViews>
  <sheetFormatPr defaultColWidth="9.00390625" defaultRowHeight="14.25"/>
  <cols>
    <col min="1" max="1" width="33.625" style="12" customWidth="1"/>
    <col min="2" max="2" width="11.00390625" style="12" customWidth="1"/>
    <col min="3" max="3" width="32.375" style="12" customWidth="1"/>
    <col min="4" max="4" width="9.75390625" style="12" customWidth="1"/>
    <col min="5" max="249" width="9.00390625" style="12" customWidth="1"/>
    <col min="250" max="16384" width="9.00390625" style="13" customWidth="1"/>
  </cols>
  <sheetData>
    <row r="1" spans="1:4" ht="42" customHeight="1">
      <c r="A1" s="14" t="s">
        <v>252</v>
      </c>
      <c r="B1" s="14"/>
      <c r="C1" s="14"/>
      <c r="D1" s="14"/>
    </row>
    <row r="2" spans="1:4" ht="27.75" customHeight="1">
      <c r="A2" s="15"/>
      <c r="B2" s="15"/>
      <c r="C2" s="72" t="s">
        <v>23</v>
      </c>
      <c r="D2" s="72"/>
    </row>
    <row r="3" spans="1:4" ht="44.25" customHeight="1">
      <c r="A3" s="73" t="s">
        <v>224</v>
      </c>
      <c r="B3" s="74"/>
      <c r="C3" s="75" t="s">
        <v>225</v>
      </c>
      <c r="D3" s="74"/>
    </row>
    <row r="4" spans="1:4" ht="27.75" customHeight="1">
      <c r="A4" s="16" t="s">
        <v>226</v>
      </c>
      <c r="B4" s="17" t="s">
        <v>2</v>
      </c>
      <c r="C4" s="16" t="s">
        <v>226</v>
      </c>
      <c r="D4" s="17" t="s">
        <v>2</v>
      </c>
    </row>
    <row r="5" spans="1:4" ht="27.75" customHeight="1">
      <c r="A5" s="18" t="s">
        <v>227</v>
      </c>
      <c r="B5" s="19">
        <v>1655</v>
      </c>
      <c r="C5" s="18" t="s">
        <v>228</v>
      </c>
      <c r="D5" s="20">
        <v>1515</v>
      </c>
    </row>
    <row r="6" spans="1:4" ht="27.75" customHeight="1">
      <c r="A6" s="18" t="s">
        <v>229</v>
      </c>
      <c r="B6" s="19">
        <v>5251</v>
      </c>
      <c r="C6" s="18" t="s">
        <v>230</v>
      </c>
      <c r="D6" s="20">
        <v>4708</v>
      </c>
    </row>
    <row r="7" spans="1:4" ht="24.75" customHeight="1">
      <c r="A7" s="16" t="s">
        <v>231</v>
      </c>
      <c r="B7" s="19">
        <f>SUM(B5:B6)</f>
        <v>6906</v>
      </c>
      <c r="C7" s="16" t="s">
        <v>232</v>
      </c>
      <c r="D7" s="19">
        <f>SUM(D5:D6)</f>
        <v>6223</v>
      </c>
    </row>
  </sheetData>
  <mergeCells count="3">
    <mergeCell ref="C2:D2"/>
    <mergeCell ref="A3:B3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93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workbookViewId="0" topLeftCell="A1">
      <selection activeCell="D14" sqref="D14"/>
    </sheetView>
  </sheetViews>
  <sheetFormatPr defaultColWidth="9.00390625" defaultRowHeight="14.25"/>
  <cols>
    <col min="1" max="1" width="35.625" style="13" customWidth="1"/>
    <col min="2" max="2" width="16.875" style="13" customWidth="1"/>
    <col min="3" max="3" width="21.00390625" style="13" customWidth="1"/>
    <col min="4" max="16384" width="9.00390625" style="13" customWidth="1"/>
  </cols>
  <sheetData>
    <row r="1" spans="1:3" ht="61.5" customHeight="1">
      <c r="A1" s="76" t="s">
        <v>263</v>
      </c>
      <c r="B1" s="76"/>
      <c r="C1" s="76"/>
    </row>
    <row r="2" spans="1:3" ht="14.25">
      <c r="A2" s="59"/>
      <c r="B2" s="59"/>
      <c r="C2" s="59" t="s">
        <v>23</v>
      </c>
    </row>
    <row r="3" spans="1:3" ht="31.5" customHeight="1">
      <c r="A3" s="61" t="s">
        <v>27</v>
      </c>
      <c r="B3" s="61" t="s">
        <v>255</v>
      </c>
      <c r="C3" s="61" t="s">
        <v>256</v>
      </c>
    </row>
    <row r="4" spans="1:3" ht="42" customHeight="1">
      <c r="A4" s="16" t="s">
        <v>257</v>
      </c>
      <c r="B4" s="58">
        <f>SUM(B5:B7)</f>
        <v>1185</v>
      </c>
      <c r="C4" s="58">
        <f>SUM(C5:C7)</f>
        <v>1180</v>
      </c>
    </row>
    <row r="5" spans="1:3" ht="42" customHeight="1">
      <c r="A5" s="58" t="s">
        <v>258</v>
      </c>
      <c r="B5" s="58">
        <v>30</v>
      </c>
      <c r="C5" s="58">
        <v>30</v>
      </c>
    </row>
    <row r="6" spans="1:3" ht="42" customHeight="1">
      <c r="A6" s="58" t="s">
        <v>259</v>
      </c>
      <c r="B6" s="58">
        <v>155</v>
      </c>
      <c r="C6" s="58">
        <v>150</v>
      </c>
    </row>
    <row r="7" spans="1:3" ht="44.25" customHeight="1">
      <c r="A7" s="58" t="s">
        <v>260</v>
      </c>
      <c r="B7" s="58">
        <v>1000</v>
      </c>
      <c r="C7" s="58">
        <f>C8+C9</f>
        <v>1000</v>
      </c>
    </row>
    <row r="8" spans="1:3" ht="40.5" customHeight="1">
      <c r="A8" s="58" t="s">
        <v>261</v>
      </c>
      <c r="B8" s="58">
        <v>800</v>
      </c>
      <c r="C8" s="58">
        <v>800</v>
      </c>
    </row>
    <row r="9" spans="1:3" ht="40.5" customHeight="1">
      <c r="A9" s="58" t="s">
        <v>262</v>
      </c>
      <c r="B9" s="58">
        <v>200</v>
      </c>
      <c r="C9" s="58">
        <v>200</v>
      </c>
    </row>
    <row r="10" spans="1:3" ht="40.5" customHeight="1">
      <c r="A10" s="60"/>
      <c r="B10" s="60"/>
      <c r="C10" s="60"/>
    </row>
    <row r="11" ht="14.25">
      <c r="A11" s="60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4.25">
      <c r="A1" t="s">
        <v>233</v>
      </c>
    </row>
    <row r="2" ht="12.75">
      <c r="A2" s="2" t="s">
        <v>234</v>
      </c>
    </row>
    <row r="3" spans="1:3" ht="12.75">
      <c r="A3" s="3" t="s">
        <v>235</v>
      </c>
      <c r="C3" s="4" t="s">
        <v>236</v>
      </c>
    </row>
    <row r="4" ht="12.75">
      <c r="A4" s="3" t="e">
        <v>#N/A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246</v>
      </c>
    </row>
    <row r="2" ht="12.75">
      <c r="A2" s="2" t="s">
        <v>234</v>
      </c>
    </row>
    <row r="3" spans="1:3" ht="12.75">
      <c r="A3" s="3" t="s">
        <v>235</v>
      </c>
      <c r="C3" s="4" t="s">
        <v>236</v>
      </c>
    </row>
    <row r="4" ht="12.75">
      <c r="A4" s="3">
        <v>3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1" ht="15">
      <c r="C21" s="10"/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234</v>
      </c>
    </row>
    <row r="2" ht="12.75">
      <c r="A2" s="2" t="s">
        <v>234</v>
      </c>
    </row>
    <row r="3" spans="1:3" ht="12.75">
      <c r="A3" s="3" t="s">
        <v>247</v>
      </c>
      <c r="C3" s="4" t="s">
        <v>236</v>
      </c>
    </row>
    <row r="4" ht="12.75">
      <c r="A4" s="3" t="e">
        <v>#N/A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1" ht="15">
      <c r="C21" s="10"/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4.25">
      <c r="A1" t="s">
        <v>233</v>
      </c>
    </row>
    <row r="2" ht="12.75">
      <c r="A2" s="2" t="s">
        <v>234</v>
      </c>
    </row>
    <row r="3" spans="1:3" ht="12.75">
      <c r="A3" s="3" t="s">
        <v>235</v>
      </c>
      <c r="C3" s="4" t="s">
        <v>236</v>
      </c>
    </row>
    <row r="4" ht="12.75">
      <c r="A4" s="3">
        <v>3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4.25">
      <c r="A1" t="s">
        <v>233</v>
      </c>
    </row>
    <row r="2" ht="12.75">
      <c r="A2" s="2" t="s">
        <v>234</v>
      </c>
    </row>
    <row r="3" spans="1:3" ht="12.75">
      <c r="A3" s="3" t="s">
        <v>247</v>
      </c>
      <c r="C3" s="4" t="s">
        <v>236</v>
      </c>
    </row>
    <row r="4" ht="12.75">
      <c r="A4" s="3">
        <v>3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248</v>
      </c>
    </row>
    <row r="2" ht="12.75">
      <c r="A2" s="2" t="s">
        <v>234</v>
      </c>
    </row>
    <row r="3" spans="1:3" ht="12.75">
      <c r="A3" s="3" t="s">
        <v>247</v>
      </c>
      <c r="C3" s="4" t="s">
        <v>236</v>
      </c>
    </row>
    <row r="4" ht="12.75">
      <c r="A4" s="3" t="e">
        <v>#N/A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1" ht="15">
      <c r="C21" s="10"/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249</v>
      </c>
    </row>
    <row r="2" ht="12.75">
      <c r="A2" s="2" t="s">
        <v>234</v>
      </c>
    </row>
    <row r="3" spans="1:3" ht="12.75">
      <c r="A3" s="3" t="s">
        <v>247</v>
      </c>
      <c r="C3" s="4" t="s">
        <v>236</v>
      </c>
    </row>
    <row r="4" ht="12.75">
      <c r="A4" s="3">
        <v>3</v>
      </c>
    </row>
    <row r="7" ht="12.75">
      <c r="A7" s="5" t="s">
        <v>237</v>
      </c>
    </row>
    <row r="8" ht="12.75">
      <c r="A8" s="6" t="s">
        <v>238</v>
      </c>
    </row>
    <row r="9" ht="12.75">
      <c r="A9" s="7" t="s">
        <v>239</v>
      </c>
    </row>
    <row r="10" ht="12.75">
      <c r="A10" s="6" t="s">
        <v>240</v>
      </c>
    </row>
    <row r="11" ht="12.75">
      <c r="A11" s="8" t="s">
        <v>241</v>
      </c>
    </row>
    <row r="14" ht="12.75">
      <c r="A14" s="4" t="s">
        <v>242</v>
      </c>
    </row>
    <row r="17" ht="12.75">
      <c r="C17" s="4" t="s">
        <v>243</v>
      </c>
    </row>
    <row r="20" ht="12.75">
      <c r="A20" s="9" t="s">
        <v>244</v>
      </c>
    </row>
    <row r="21" ht="15">
      <c r="C21" s="10"/>
    </row>
    <row r="26" ht="12.75">
      <c r="C26" s="11" t="s">
        <v>245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3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潘春标</dc:creator>
  <cp:keywords/>
  <dc:description/>
  <cp:lastModifiedBy>预算科/徐荟</cp:lastModifiedBy>
  <cp:lastPrinted>2016-02-17T06:29:24Z</cp:lastPrinted>
  <dcterms:created xsi:type="dcterms:W3CDTF">2009-12-01T00:35:35Z</dcterms:created>
  <dcterms:modified xsi:type="dcterms:W3CDTF">2016-03-15T02:20:58Z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