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附件1" sheetId="1" r:id="rId1"/>
    <sheet name="附件2" sheetId="2" r:id="rId2"/>
    <sheet name="附件3" sheetId="3" r:id="rId3"/>
  </sheets>
  <definedNames>
    <definedName name="_xlnm.Print_Titles" localSheetId="2">'附件3'!$2:$6</definedName>
  </definedNames>
  <calcPr fullCalcOnLoad="1"/>
</workbook>
</file>

<file path=xl/sharedStrings.xml><?xml version="1.0" encoding="utf-8"?>
<sst xmlns="http://schemas.openxmlformats.org/spreadsheetml/2006/main" count="160" uniqueCount="99">
  <si>
    <t>附件：1</t>
  </si>
  <si>
    <t>2018年市属职业（技师）院校“五条措施”奖补项目资金安排表</t>
  </si>
  <si>
    <t>单位：万元</t>
  </si>
  <si>
    <t>学校名称</t>
  </si>
  <si>
    <t>新增紧缺专业奖补</t>
  </si>
  <si>
    <t>现代学徒制奖补</t>
  </si>
  <si>
    <t>合计</t>
  </si>
  <si>
    <t>其中：</t>
  </si>
  <si>
    <t>职业教育资金</t>
  </si>
  <si>
    <t>就业资金</t>
  </si>
  <si>
    <t>一、中职技校</t>
  </si>
  <si>
    <t>福州机电工程职业工专学校</t>
  </si>
  <si>
    <t>福州建筑工程职业中专学校</t>
  </si>
  <si>
    <t>福州财政金融职业中专学校</t>
  </si>
  <si>
    <t>福州文教职业中专学校</t>
  </si>
  <si>
    <t>福州旅游职业中专学校</t>
  </si>
  <si>
    <t>福州商贸职业中专学校</t>
  </si>
  <si>
    <t>福州第一技师学院</t>
  </si>
  <si>
    <t>福州第二技师学院</t>
  </si>
  <si>
    <t>二、高职院校</t>
  </si>
  <si>
    <t>福州职业技术学院</t>
  </si>
  <si>
    <t>闽江师范高等专科学校</t>
  </si>
  <si>
    <t>福州软件职业技术学院</t>
  </si>
  <si>
    <t>福州英华职业学院</t>
  </si>
  <si>
    <t>附件：2</t>
  </si>
  <si>
    <t>2018年度市属职业（技师）院校新增紧缺专业奖补项目明细表</t>
  </si>
  <si>
    <t>专业名称</t>
  </si>
  <si>
    <t>年级</t>
  </si>
  <si>
    <t>学生数</t>
  </si>
  <si>
    <t>奖补金额</t>
  </si>
  <si>
    <t>备注</t>
  </si>
  <si>
    <t>福州机电工程职业中专学校</t>
  </si>
  <si>
    <t>工业机器人运用与维修</t>
  </si>
  <si>
    <t>2018级</t>
  </si>
  <si>
    <t>智能制造与3D打印技术</t>
  </si>
  <si>
    <t>软件与信息服务</t>
  </si>
  <si>
    <t>数字展示技术（VR方向）</t>
  </si>
  <si>
    <t>汽车新能源技术</t>
  </si>
  <si>
    <t>数控加工技术</t>
  </si>
  <si>
    <t>机械制造与自动化</t>
  </si>
  <si>
    <t>智能产品开发</t>
  </si>
  <si>
    <t>工业机器人技术</t>
  </si>
  <si>
    <t>新能源汽车技术</t>
  </si>
  <si>
    <t>附件：3</t>
  </si>
  <si>
    <t>2018年度市属职业（技师）院校现代学徒制奖补项目明细表</t>
  </si>
  <si>
    <t>单位：人、万元</t>
  </si>
  <si>
    <t>合作企业名称</t>
  </si>
  <si>
    <t>职教资金对院校补助</t>
  </si>
  <si>
    <t>就业资金对合作企业补助</t>
  </si>
  <si>
    <t>0.2万元/人</t>
  </si>
  <si>
    <t>0.3万元/人</t>
  </si>
  <si>
    <t>福州机电工程职业技术学校</t>
  </si>
  <si>
    <t>制冷与空调设备运行维修</t>
  </si>
  <si>
    <t>2016级</t>
  </si>
  <si>
    <t xml:space="preserve">大金（中国）投资有限公司广州分公司           </t>
  </si>
  <si>
    <t>第二年奖补</t>
  </si>
  <si>
    <t>福建鑫达森机电设备安装服务有限公司</t>
  </si>
  <si>
    <t>2017级</t>
  </si>
  <si>
    <t>福州东南汽车有限公司</t>
  </si>
  <si>
    <t>福州迈驰汽车服务有限公司</t>
  </si>
  <si>
    <t>闽大昌机电设备有限公司</t>
  </si>
  <si>
    <t>建筑装饰</t>
  </si>
  <si>
    <t>福建海源三维打印机高科技有限公司</t>
  </si>
  <si>
    <t>工程造价</t>
  </si>
  <si>
    <t>福州信源工程造价咨询有限公司</t>
  </si>
  <si>
    <t>福州财金职业中专学校</t>
  </si>
  <si>
    <t>会计电算化</t>
  </si>
  <si>
    <t>福建富民人力资源股份有限公司；</t>
  </si>
  <si>
    <t>福建博文信息科技有限公司</t>
  </si>
  <si>
    <t>珠宝玉石加工与营销</t>
  </si>
  <si>
    <t>福建金德尚黄金有限公司</t>
  </si>
  <si>
    <t>福建富民云咖信息科技有限公司</t>
  </si>
  <si>
    <t>福州欣盛汇智教育科技有限公司</t>
  </si>
  <si>
    <t>福州会计云咨询有限公司</t>
  </si>
  <si>
    <t>中餐烹饪与营养膳食</t>
  </si>
  <si>
    <t>福州聚春园酒店</t>
  </si>
  <si>
    <t>西餐烹饪</t>
  </si>
  <si>
    <t>福州聚春园会展酒店</t>
  </si>
  <si>
    <t>福州仓山区海豆餐饮店</t>
  </si>
  <si>
    <t>美术设计与制作</t>
  </si>
  <si>
    <t>福州博壹堂企业营销策划有限公司</t>
  </si>
  <si>
    <t>学前教育</t>
  </si>
  <si>
    <t>福州金色摇篮幼儿园</t>
  </si>
  <si>
    <t>物流服务与管理</t>
  </si>
  <si>
    <t>福州顺丰“速运”集团</t>
  </si>
  <si>
    <t>汽车制造与装配技术</t>
  </si>
  <si>
    <t>东南（福建）汽车工业有限公司</t>
  </si>
  <si>
    <t>艺术设计（室内设计）</t>
  </si>
  <si>
    <t>福建贝树美家家居有限公司</t>
  </si>
  <si>
    <t>福建佐泽装饰工程有限公司</t>
  </si>
  <si>
    <t>广告设计与制作专业（特教方向）</t>
  </si>
  <si>
    <t>福建鸿博股份有限公司</t>
  </si>
  <si>
    <t>工业分析技术</t>
  </si>
  <si>
    <t>福建石油化工集团有限责任公司</t>
  </si>
  <si>
    <t>物流管理</t>
  </si>
  <si>
    <t>利莱森玛电机科技（福州）有限公司</t>
  </si>
  <si>
    <t>电子商务市场营销</t>
  </si>
  <si>
    <t>众事达（福建）信息技术股份有限公司</t>
  </si>
  <si>
    <t>注：根据榕政[2016]6号文件，从就业专项资金中安排经费补助企业，从职业教育专项资金中安排经费奖补学校。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</si>
</sst>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Xl0000173" xfId="20"/>
    <cellStyle name="Followed Hyperlink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3">
      <selection activeCell="A2" sqref="A2:F2"/>
    </sheetView>
  </sheetViews>
  <sheetFormatPr defaultColWidth="9.00390625" defaultRowHeight="14.25"/>
  <cols>
    <col min="1" max="1" width="25.50390625" style="0" customWidth="1"/>
    <col min="2" max="2" width="10.25390625" style="0" customWidth="1"/>
    <col min="3" max="3" width="9.375" style="0" customWidth="1"/>
    <col min="4" max="4" width="9.875" style="0" customWidth="1"/>
    <col min="5" max="5" width="13.875" style="0" customWidth="1"/>
    <col min="6" max="6" width="12.625" style="0" customWidth="1"/>
  </cols>
  <sheetData>
    <row r="1" ht="18" customHeight="1">
      <c r="A1" t="s">
        <v>0</v>
      </c>
    </row>
    <row r="2" spans="1:6" ht="29.25" customHeight="1">
      <c r="A2" s="58" t="s">
        <v>1</v>
      </c>
      <c r="B2" s="58"/>
      <c r="C2" s="58"/>
      <c r="D2" s="58"/>
      <c r="E2" s="58"/>
      <c r="F2" s="58"/>
    </row>
    <row r="3" spans="1:6" s="56" customFormat="1" ht="18.75" customHeight="1">
      <c r="A3" s="59"/>
      <c r="B3" s="59"/>
      <c r="C3" s="60"/>
      <c r="F3" s="61" t="s">
        <v>2</v>
      </c>
    </row>
    <row r="4" spans="1:6" s="57" customFormat="1" ht="24" customHeight="1">
      <c r="A4" s="62" t="s">
        <v>3</v>
      </c>
      <c r="B4" s="62" t="s">
        <v>4</v>
      </c>
      <c r="C4" s="62" t="s">
        <v>5</v>
      </c>
      <c r="D4" s="63" t="s">
        <v>6</v>
      </c>
      <c r="E4" s="64" t="s">
        <v>7</v>
      </c>
      <c r="F4" s="65"/>
    </row>
    <row r="5" spans="1:6" s="57" customFormat="1" ht="30" customHeight="1">
      <c r="A5" s="66"/>
      <c r="B5" s="66"/>
      <c r="C5" s="66"/>
      <c r="D5" s="67"/>
      <c r="E5" s="67" t="s">
        <v>8</v>
      </c>
      <c r="F5" s="66" t="s">
        <v>9</v>
      </c>
    </row>
    <row r="6" spans="1:6" s="57" customFormat="1" ht="31.5" customHeight="1">
      <c r="A6" s="68" t="s">
        <v>10</v>
      </c>
      <c r="B6" s="69">
        <f aca="true" t="shared" si="0" ref="B6:F6">SUM(B7:B14)</f>
        <v>560</v>
      </c>
      <c r="C6" s="69">
        <f t="shared" si="0"/>
        <v>161.5</v>
      </c>
      <c r="D6" s="37">
        <f aca="true" t="shared" si="1" ref="D6:D20">SUM(B6:C6)</f>
        <v>721.5</v>
      </c>
      <c r="E6" s="69">
        <f t="shared" si="0"/>
        <v>624.6</v>
      </c>
      <c r="F6" s="69">
        <f t="shared" si="0"/>
        <v>96.9</v>
      </c>
    </row>
    <row r="7" spans="1:6" s="57" customFormat="1" ht="31.5" customHeight="1">
      <c r="A7" s="70" t="s">
        <v>11</v>
      </c>
      <c r="B7" s="71">
        <v>80</v>
      </c>
      <c r="C7" s="71">
        <v>26</v>
      </c>
      <c r="D7" s="71">
        <f t="shared" si="1"/>
        <v>106</v>
      </c>
      <c r="E7" s="71">
        <f>B7+C7-F7</f>
        <v>90.4</v>
      </c>
      <c r="F7" s="71">
        <v>15.6</v>
      </c>
    </row>
    <row r="8" spans="1:6" s="57" customFormat="1" ht="31.5" customHeight="1">
      <c r="A8" s="70" t="s">
        <v>12</v>
      </c>
      <c r="B8" s="71">
        <v>80</v>
      </c>
      <c r="C8" s="71">
        <v>31</v>
      </c>
      <c r="D8" s="71">
        <f t="shared" si="1"/>
        <v>111</v>
      </c>
      <c r="E8" s="71">
        <f aca="true" t="shared" si="2" ref="E8:E19">B8+C8-F8</f>
        <v>92.4</v>
      </c>
      <c r="F8" s="71">
        <v>18.6</v>
      </c>
    </row>
    <row r="9" spans="1:6" s="57" customFormat="1" ht="31.5" customHeight="1">
      <c r="A9" s="72" t="s">
        <v>13</v>
      </c>
      <c r="B9" s="73">
        <v>80</v>
      </c>
      <c r="C9" s="73">
        <v>52</v>
      </c>
      <c r="D9" s="73">
        <f t="shared" si="1"/>
        <v>132</v>
      </c>
      <c r="E9" s="73">
        <f t="shared" si="2"/>
        <v>100.8</v>
      </c>
      <c r="F9" s="73">
        <f>10.8+2.4+18</f>
        <v>31.200000000000003</v>
      </c>
    </row>
    <row r="10" spans="1:6" s="57" customFormat="1" ht="31.5" customHeight="1">
      <c r="A10" s="70" t="s">
        <v>14</v>
      </c>
      <c r="B10" s="71">
        <v>80</v>
      </c>
      <c r="C10" s="71">
        <v>20</v>
      </c>
      <c r="D10" s="71">
        <f t="shared" si="1"/>
        <v>100</v>
      </c>
      <c r="E10" s="71">
        <f t="shared" si="2"/>
        <v>88</v>
      </c>
      <c r="F10" s="71">
        <f>6+6</f>
        <v>12</v>
      </c>
    </row>
    <row r="11" spans="1:6" s="57" customFormat="1" ht="31.5" customHeight="1">
      <c r="A11" s="70" t="s">
        <v>15</v>
      </c>
      <c r="B11" s="71"/>
      <c r="C11" s="71">
        <v>15</v>
      </c>
      <c r="D11" s="71">
        <f t="shared" si="1"/>
        <v>15</v>
      </c>
      <c r="E11" s="71">
        <f t="shared" si="2"/>
        <v>6</v>
      </c>
      <c r="F11" s="71">
        <f>4.2+4.8</f>
        <v>9</v>
      </c>
    </row>
    <row r="12" spans="1:6" s="57" customFormat="1" ht="31.5" customHeight="1">
      <c r="A12" s="70" t="s">
        <v>16</v>
      </c>
      <c r="B12" s="71"/>
      <c r="C12" s="71">
        <v>17.5</v>
      </c>
      <c r="D12" s="71">
        <f t="shared" si="1"/>
        <v>17.5</v>
      </c>
      <c r="E12" s="71">
        <f t="shared" si="2"/>
        <v>7</v>
      </c>
      <c r="F12" s="71">
        <v>10.5</v>
      </c>
    </row>
    <row r="13" spans="1:6" s="57" customFormat="1" ht="31.5" customHeight="1">
      <c r="A13" s="70" t="s">
        <v>17</v>
      </c>
      <c r="B13" s="71">
        <v>80</v>
      </c>
      <c r="C13" s="71"/>
      <c r="D13" s="71">
        <f t="shared" si="1"/>
        <v>80</v>
      </c>
      <c r="E13" s="71">
        <f t="shared" si="2"/>
        <v>80</v>
      </c>
      <c r="F13" s="71"/>
    </row>
    <row r="14" spans="1:6" s="57" customFormat="1" ht="31.5" customHeight="1">
      <c r="A14" s="70" t="s">
        <v>18</v>
      </c>
      <c r="B14" s="71">
        <v>160</v>
      </c>
      <c r="C14" s="71"/>
      <c r="D14" s="71">
        <f t="shared" si="1"/>
        <v>160</v>
      </c>
      <c r="E14" s="71">
        <f t="shared" si="2"/>
        <v>160</v>
      </c>
      <c r="F14" s="71"/>
    </row>
    <row r="15" spans="1:6" s="57" customFormat="1" ht="31.5" customHeight="1">
      <c r="A15" s="68" t="s">
        <v>19</v>
      </c>
      <c r="B15" s="69">
        <f aca="true" t="shared" si="3" ref="B15:F15">SUM(B16:B19)</f>
        <v>320</v>
      </c>
      <c r="C15" s="69">
        <f t="shared" si="3"/>
        <v>75.5</v>
      </c>
      <c r="D15" s="69">
        <f t="shared" si="1"/>
        <v>395.5</v>
      </c>
      <c r="E15" s="69">
        <f t="shared" si="3"/>
        <v>350.2</v>
      </c>
      <c r="F15" s="69">
        <f t="shared" si="3"/>
        <v>45.3</v>
      </c>
    </row>
    <row r="16" spans="1:6" s="57" customFormat="1" ht="31.5" customHeight="1">
      <c r="A16" s="70" t="s">
        <v>20</v>
      </c>
      <c r="B16" s="71">
        <v>320</v>
      </c>
      <c r="C16" s="71">
        <v>35.5</v>
      </c>
      <c r="D16" s="71">
        <f t="shared" si="1"/>
        <v>355.5</v>
      </c>
      <c r="E16" s="71">
        <f t="shared" si="2"/>
        <v>334.2</v>
      </c>
      <c r="F16" s="71">
        <f>10.2+1.8+4.5+4.8</f>
        <v>21.3</v>
      </c>
    </row>
    <row r="17" spans="1:6" s="57" customFormat="1" ht="31.5" customHeight="1">
      <c r="A17" s="70" t="s">
        <v>21</v>
      </c>
      <c r="B17" s="71"/>
      <c r="C17" s="71">
        <v>15</v>
      </c>
      <c r="D17" s="71">
        <f t="shared" si="1"/>
        <v>15</v>
      </c>
      <c r="E17" s="71">
        <f t="shared" si="2"/>
        <v>6</v>
      </c>
      <c r="F17" s="71">
        <v>9</v>
      </c>
    </row>
    <row r="18" spans="1:6" s="57" customFormat="1" ht="31.5" customHeight="1">
      <c r="A18" s="70" t="s">
        <v>22</v>
      </c>
      <c r="B18" s="71"/>
      <c r="C18" s="71">
        <v>10.5</v>
      </c>
      <c r="D18" s="71">
        <f t="shared" si="1"/>
        <v>10.5</v>
      </c>
      <c r="E18" s="71">
        <f t="shared" si="2"/>
        <v>4.2</v>
      </c>
      <c r="F18" s="71">
        <v>6.3</v>
      </c>
    </row>
    <row r="19" spans="1:6" s="57" customFormat="1" ht="31.5" customHeight="1">
      <c r="A19" s="70" t="s">
        <v>23</v>
      </c>
      <c r="B19" s="71"/>
      <c r="C19" s="71">
        <v>14.5</v>
      </c>
      <c r="D19" s="71">
        <f t="shared" si="1"/>
        <v>14.5</v>
      </c>
      <c r="E19" s="71">
        <f t="shared" si="2"/>
        <v>5.800000000000001</v>
      </c>
      <c r="F19" s="71">
        <v>8.7</v>
      </c>
    </row>
    <row r="20" spans="1:6" s="40" customFormat="1" ht="31.5" customHeight="1">
      <c r="A20" s="74" t="s">
        <v>6</v>
      </c>
      <c r="B20" s="69">
        <f aca="true" t="shared" si="4" ref="B20:F20">B6+B15</f>
        <v>880</v>
      </c>
      <c r="C20" s="69">
        <f t="shared" si="4"/>
        <v>237</v>
      </c>
      <c r="D20" s="69">
        <f t="shared" si="1"/>
        <v>1117</v>
      </c>
      <c r="E20" s="69">
        <f t="shared" si="4"/>
        <v>974.8</v>
      </c>
      <c r="F20" s="69">
        <f t="shared" si="4"/>
        <v>142.2</v>
      </c>
    </row>
  </sheetData>
  <sheetProtection/>
  <mergeCells count="6">
    <mergeCell ref="A2:F2"/>
    <mergeCell ref="E4:F4"/>
    <mergeCell ref="A4:A5"/>
    <mergeCell ref="B4:B5"/>
    <mergeCell ref="C4:C5"/>
    <mergeCell ref="D4:D5"/>
  </mergeCells>
  <printOptions horizontalCentered="1"/>
  <pageMargins left="0.3576388888888889" right="0.16111111111111112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80" zoomScaleNormal="80" zoomScaleSheetLayoutView="100" workbookViewId="0" topLeftCell="A1">
      <selection activeCell="H9" sqref="H9"/>
    </sheetView>
  </sheetViews>
  <sheetFormatPr defaultColWidth="9.00390625" defaultRowHeight="14.25"/>
  <cols>
    <col min="1" max="1" width="29.375" style="3" customWidth="1"/>
    <col min="2" max="2" width="24.50390625" style="3" customWidth="1"/>
    <col min="3" max="3" width="11.875" style="3" customWidth="1"/>
    <col min="4" max="5" width="15.625" style="3" customWidth="1"/>
    <col min="6" max="6" width="15.125" style="3" customWidth="1"/>
    <col min="7" max="16384" width="9.00390625" style="3" customWidth="1"/>
  </cols>
  <sheetData>
    <row r="1" s="1" customFormat="1" ht="27.75" customHeight="1">
      <c r="A1" s="41" t="s">
        <v>24</v>
      </c>
    </row>
    <row r="2" spans="1:6" ht="27.75" customHeight="1">
      <c r="A2" s="6" t="s">
        <v>25</v>
      </c>
      <c r="B2" s="6"/>
      <c r="C2" s="6"/>
      <c r="D2" s="6"/>
      <c r="E2" s="6"/>
      <c r="F2" s="6"/>
    </row>
    <row r="3" spans="5:6" s="1" customFormat="1" ht="27" customHeight="1">
      <c r="E3" s="43" t="s">
        <v>2</v>
      </c>
      <c r="F3" s="43"/>
    </row>
    <row r="4" spans="1:7" s="41" customFormat="1" ht="39.75" customHeight="1">
      <c r="A4" s="44" t="s">
        <v>3</v>
      </c>
      <c r="B4" s="44" t="s">
        <v>26</v>
      </c>
      <c r="C4" s="44" t="s">
        <v>27</v>
      </c>
      <c r="D4" s="44" t="s">
        <v>28</v>
      </c>
      <c r="E4" s="44" t="s">
        <v>29</v>
      </c>
      <c r="F4" s="45" t="s">
        <v>30</v>
      </c>
      <c r="G4" s="46"/>
    </row>
    <row r="5" spans="1:7" s="42" customFormat="1" ht="30" customHeight="1">
      <c r="A5" s="47" t="s">
        <v>10</v>
      </c>
      <c r="B5" s="48"/>
      <c r="C5" s="49"/>
      <c r="D5" s="50">
        <f>SUM(D6:D12)</f>
        <v>319</v>
      </c>
      <c r="E5" s="50">
        <f>SUM(E6:E12)</f>
        <v>560</v>
      </c>
      <c r="F5" s="36"/>
      <c r="G5" s="51"/>
    </row>
    <row r="6" spans="1:7" s="41" customFormat="1" ht="30" customHeight="1">
      <c r="A6" s="52" t="s">
        <v>31</v>
      </c>
      <c r="B6" s="52" t="s">
        <v>32</v>
      </c>
      <c r="C6" s="52" t="s">
        <v>33</v>
      </c>
      <c r="D6" s="53">
        <v>43</v>
      </c>
      <c r="E6" s="53">
        <v>80</v>
      </c>
      <c r="F6" s="52"/>
      <c r="G6" s="46"/>
    </row>
    <row r="7" spans="1:7" s="41" customFormat="1" ht="30" customHeight="1">
      <c r="A7" s="52" t="s">
        <v>12</v>
      </c>
      <c r="B7" s="52" t="s">
        <v>34</v>
      </c>
      <c r="C7" s="52" t="s">
        <v>33</v>
      </c>
      <c r="D7" s="53">
        <v>36</v>
      </c>
      <c r="E7" s="53">
        <v>80</v>
      </c>
      <c r="F7" s="52"/>
      <c r="G7" s="46"/>
    </row>
    <row r="8" spans="1:7" s="41" customFormat="1" ht="30" customHeight="1">
      <c r="A8" s="52" t="s">
        <v>13</v>
      </c>
      <c r="B8" s="52" t="s">
        <v>35</v>
      </c>
      <c r="C8" s="52" t="s">
        <v>33</v>
      </c>
      <c r="D8" s="53">
        <v>90</v>
      </c>
      <c r="E8" s="53">
        <v>80</v>
      </c>
      <c r="F8" s="52"/>
      <c r="G8" s="46"/>
    </row>
    <row r="9" spans="1:7" s="41" customFormat="1" ht="30" customHeight="1">
      <c r="A9" s="52" t="s">
        <v>14</v>
      </c>
      <c r="B9" s="52" t="s">
        <v>36</v>
      </c>
      <c r="C9" s="52" t="s">
        <v>33</v>
      </c>
      <c r="D9" s="53">
        <v>33</v>
      </c>
      <c r="E9" s="53">
        <v>80</v>
      </c>
      <c r="F9" s="54"/>
      <c r="G9" s="46"/>
    </row>
    <row r="10" spans="1:6" s="41" customFormat="1" ht="30" customHeight="1">
      <c r="A10" s="52" t="s">
        <v>17</v>
      </c>
      <c r="B10" s="52" t="s">
        <v>37</v>
      </c>
      <c r="C10" s="52" t="s">
        <v>33</v>
      </c>
      <c r="D10" s="53">
        <v>32</v>
      </c>
      <c r="E10" s="53">
        <v>80</v>
      </c>
      <c r="F10" s="54"/>
    </row>
    <row r="11" spans="1:6" s="41" customFormat="1" ht="30" customHeight="1">
      <c r="A11" s="52" t="s">
        <v>18</v>
      </c>
      <c r="B11" s="52" t="s">
        <v>38</v>
      </c>
      <c r="C11" s="52" t="s">
        <v>33</v>
      </c>
      <c r="D11" s="53">
        <v>39</v>
      </c>
      <c r="E11" s="53">
        <v>80</v>
      </c>
      <c r="F11" s="54"/>
    </row>
    <row r="12" spans="1:6" s="41" customFormat="1" ht="30" customHeight="1">
      <c r="A12" s="52"/>
      <c r="B12" s="52" t="s">
        <v>37</v>
      </c>
      <c r="C12" s="52" t="s">
        <v>33</v>
      </c>
      <c r="D12" s="53">
        <v>46</v>
      </c>
      <c r="E12" s="53">
        <v>80</v>
      </c>
      <c r="F12" s="54"/>
    </row>
    <row r="13" spans="1:6" s="42" customFormat="1" ht="30" customHeight="1">
      <c r="A13" s="47" t="s">
        <v>19</v>
      </c>
      <c r="B13" s="48"/>
      <c r="C13" s="49"/>
      <c r="D13" s="50">
        <f>SUM(D14:D17)</f>
        <v>314</v>
      </c>
      <c r="E13" s="50">
        <f>SUM(E14:E17)</f>
        <v>320</v>
      </c>
      <c r="F13" s="36"/>
    </row>
    <row r="14" spans="1:6" s="41" customFormat="1" ht="30" customHeight="1">
      <c r="A14" s="52" t="s">
        <v>20</v>
      </c>
      <c r="B14" s="52" t="s">
        <v>39</v>
      </c>
      <c r="C14" s="52" t="s">
        <v>33</v>
      </c>
      <c r="D14" s="53">
        <v>84</v>
      </c>
      <c r="E14" s="53">
        <v>80</v>
      </c>
      <c r="F14" s="54"/>
    </row>
    <row r="15" spans="1:6" s="41" customFormat="1" ht="30" customHeight="1">
      <c r="A15" s="52"/>
      <c r="B15" s="52" t="s">
        <v>40</v>
      </c>
      <c r="C15" s="52" t="s">
        <v>33</v>
      </c>
      <c r="D15" s="53">
        <v>95</v>
      </c>
      <c r="E15" s="53">
        <v>80</v>
      </c>
      <c r="F15" s="54"/>
    </row>
    <row r="16" spans="1:6" s="41" customFormat="1" ht="30" customHeight="1">
      <c r="A16" s="52"/>
      <c r="B16" s="52" t="s">
        <v>41</v>
      </c>
      <c r="C16" s="52" t="s">
        <v>33</v>
      </c>
      <c r="D16" s="53">
        <v>93</v>
      </c>
      <c r="E16" s="53">
        <v>80</v>
      </c>
      <c r="F16" s="54"/>
    </row>
    <row r="17" spans="1:6" s="41" customFormat="1" ht="30" customHeight="1">
      <c r="A17" s="52"/>
      <c r="B17" s="52" t="s">
        <v>42</v>
      </c>
      <c r="C17" s="52" t="s">
        <v>33</v>
      </c>
      <c r="D17" s="53">
        <v>42</v>
      </c>
      <c r="E17" s="53">
        <v>80</v>
      </c>
      <c r="F17" s="54"/>
    </row>
    <row r="18" spans="1:6" ht="30.75" customHeight="1">
      <c r="A18" s="35" t="s">
        <v>6</v>
      </c>
      <c r="B18" s="35"/>
      <c r="C18" s="35"/>
      <c r="D18" s="37">
        <f>D13+D5</f>
        <v>633</v>
      </c>
      <c r="E18" s="37">
        <f>E13+E5</f>
        <v>880</v>
      </c>
      <c r="F18" s="55"/>
    </row>
  </sheetData>
  <sheetProtection/>
  <mergeCells count="7">
    <mergeCell ref="A2:F2"/>
    <mergeCell ref="E3:F3"/>
    <mergeCell ref="A5:B5"/>
    <mergeCell ref="A13:B13"/>
    <mergeCell ref="A18:C18"/>
    <mergeCell ref="A11:A12"/>
    <mergeCell ref="A14:A17"/>
  </mergeCells>
  <printOptions horizontalCentered="1"/>
  <pageMargins left="0.4" right="0.4097222222222222" top="1" bottom="1" header="0.5111111111111111" footer="0.5111111111111111"/>
  <pageSetup fitToHeight="1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zoomScaleSheetLayoutView="100" workbookViewId="0" topLeftCell="A1">
      <selection activeCell="H3" sqref="H3:I3"/>
    </sheetView>
  </sheetViews>
  <sheetFormatPr defaultColWidth="9.00390625" defaultRowHeight="14.25"/>
  <cols>
    <col min="1" max="1" width="21.75390625" style="3" customWidth="1"/>
    <col min="2" max="2" width="18.75390625" style="3" customWidth="1"/>
    <col min="3" max="3" width="7.25390625" style="3" customWidth="1"/>
    <col min="4" max="4" width="7.375" style="3" customWidth="1"/>
    <col min="5" max="5" width="32.50390625" style="4" customWidth="1"/>
    <col min="6" max="6" width="8.75390625" style="3" customWidth="1"/>
    <col min="7" max="7" width="11.50390625" style="3" customWidth="1"/>
    <col min="8" max="8" width="13.00390625" style="3" customWidth="1"/>
    <col min="9" max="9" width="12.00390625" style="3" customWidth="1"/>
    <col min="10" max="255" width="9.00390625" style="3" customWidth="1"/>
  </cols>
  <sheetData>
    <row r="1" spans="1:5" s="1" customFormat="1" ht="14.25" customHeight="1">
      <c r="A1" s="1" t="s">
        <v>43</v>
      </c>
      <c r="E1" s="5"/>
    </row>
    <row r="2" spans="1:9" ht="25.5" customHeight="1">
      <c r="A2" s="6" t="s">
        <v>44</v>
      </c>
      <c r="B2" s="6"/>
      <c r="C2" s="6"/>
      <c r="D2" s="6"/>
      <c r="E2" s="6"/>
      <c r="F2" s="6"/>
      <c r="G2" s="6"/>
      <c r="H2" s="6"/>
      <c r="I2" s="6"/>
    </row>
    <row r="3" spans="8:9" s="1" customFormat="1" ht="16.5" customHeight="1">
      <c r="H3" s="7" t="s">
        <v>45</v>
      </c>
      <c r="I3" s="7"/>
    </row>
    <row r="4" spans="1:9" ht="24" customHeight="1">
      <c r="A4" s="8" t="s">
        <v>3</v>
      </c>
      <c r="B4" s="8" t="s">
        <v>26</v>
      </c>
      <c r="C4" s="8" t="s">
        <v>27</v>
      </c>
      <c r="D4" s="8" t="s">
        <v>28</v>
      </c>
      <c r="E4" s="8" t="s">
        <v>46</v>
      </c>
      <c r="F4" s="8" t="s">
        <v>29</v>
      </c>
      <c r="G4" s="8"/>
      <c r="H4" s="8"/>
      <c r="I4" s="38" t="s">
        <v>30</v>
      </c>
    </row>
    <row r="5" spans="1:9" ht="31.5" customHeight="1">
      <c r="A5" s="8"/>
      <c r="B5" s="8"/>
      <c r="C5" s="8"/>
      <c r="D5" s="8"/>
      <c r="E5" s="8"/>
      <c r="F5" s="8" t="s">
        <v>6</v>
      </c>
      <c r="G5" s="9" t="s">
        <v>47</v>
      </c>
      <c r="H5" s="9" t="s">
        <v>48</v>
      </c>
      <c r="I5" s="38"/>
    </row>
    <row r="6" spans="1:9" ht="24" customHeight="1">
      <c r="A6" s="8"/>
      <c r="B6" s="8"/>
      <c r="C6" s="8"/>
      <c r="D6" s="8"/>
      <c r="E6" s="8"/>
      <c r="F6" s="8"/>
      <c r="G6" s="10" t="s">
        <v>49</v>
      </c>
      <c r="H6" s="10" t="s">
        <v>50</v>
      </c>
      <c r="I6" s="38"/>
    </row>
    <row r="7" spans="1:9" ht="24" customHeight="1">
      <c r="A7" s="11" t="s">
        <v>10</v>
      </c>
      <c r="B7" s="12"/>
      <c r="C7" s="13"/>
      <c r="D7" s="14"/>
      <c r="E7" s="8"/>
      <c r="F7" s="15">
        <f>SUM(G7:H7)</f>
        <v>161.5</v>
      </c>
      <c r="G7" s="16">
        <f>SUM(G8:G26)</f>
        <v>64.6</v>
      </c>
      <c r="H7" s="16">
        <f>SUM(H8:H26)</f>
        <v>96.89999999999999</v>
      </c>
      <c r="I7" s="39"/>
    </row>
    <row r="8" spans="1:9" ht="21.75" customHeight="1">
      <c r="A8" s="17" t="s">
        <v>51</v>
      </c>
      <c r="B8" s="18" t="s">
        <v>52</v>
      </c>
      <c r="C8" s="18" t="s">
        <v>53</v>
      </c>
      <c r="D8" s="18">
        <v>16</v>
      </c>
      <c r="E8" s="19" t="s">
        <v>54</v>
      </c>
      <c r="F8" s="20">
        <f>SUM(G8:H9)</f>
        <v>8</v>
      </c>
      <c r="G8" s="20">
        <f aca="true" t="shared" si="0" ref="G8:G10">0.2*D8</f>
        <v>3.2</v>
      </c>
      <c r="H8" s="20">
        <f aca="true" t="shared" si="1" ref="H8:H10">0.3*D8</f>
        <v>4.8</v>
      </c>
      <c r="I8" s="20" t="s">
        <v>55</v>
      </c>
    </row>
    <row r="9" spans="1:9" ht="21.75" customHeight="1">
      <c r="A9" s="17"/>
      <c r="B9" s="21"/>
      <c r="C9" s="21"/>
      <c r="D9" s="21"/>
      <c r="E9" s="19" t="s">
        <v>56</v>
      </c>
      <c r="F9" s="22"/>
      <c r="G9" s="22">
        <f t="shared" si="0"/>
        <v>0</v>
      </c>
      <c r="H9" s="22">
        <f t="shared" si="1"/>
        <v>0</v>
      </c>
      <c r="I9" s="22"/>
    </row>
    <row r="10" spans="1:9" ht="21.75" customHeight="1">
      <c r="A10" s="17"/>
      <c r="B10" s="17" t="s">
        <v>42</v>
      </c>
      <c r="C10" s="23" t="s">
        <v>57</v>
      </c>
      <c r="D10" s="17">
        <v>36</v>
      </c>
      <c r="E10" s="24" t="s">
        <v>58</v>
      </c>
      <c r="F10" s="25">
        <f>SUM(G10:H12)</f>
        <v>18</v>
      </c>
      <c r="G10" s="25">
        <f t="shared" si="0"/>
        <v>7.2</v>
      </c>
      <c r="H10" s="25">
        <f t="shared" si="1"/>
        <v>10.799999999999999</v>
      </c>
      <c r="I10" s="25"/>
    </row>
    <row r="11" spans="1:9" ht="21.75" customHeight="1">
      <c r="A11" s="17"/>
      <c r="B11" s="17"/>
      <c r="C11" s="26"/>
      <c r="D11" s="17"/>
      <c r="E11" s="24" t="s">
        <v>59</v>
      </c>
      <c r="F11" s="25"/>
      <c r="G11" s="25">
        <f aca="true" t="shared" si="2" ref="G11:G34">0.2*D11</f>
        <v>0</v>
      </c>
      <c r="H11" s="25">
        <f aca="true" t="shared" si="3" ref="H11:H34">0.3*D11</f>
        <v>0</v>
      </c>
      <c r="I11" s="25"/>
    </row>
    <row r="12" spans="1:9" ht="21.75" customHeight="1">
      <c r="A12" s="17"/>
      <c r="B12" s="17"/>
      <c r="C12" s="27"/>
      <c r="D12" s="17"/>
      <c r="E12" s="24" t="s">
        <v>60</v>
      </c>
      <c r="F12" s="25"/>
      <c r="G12" s="25">
        <f t="shared" si="2"/>
        <v>0</v>
      </c>
      <c r="H12" s="25">
        <f t="shared" si="3"/>
        <v>0</v>
      </c>
      <c r="I12" s="25"/>
    </row>
    <row r="13" spans="1:9" ht="24" customHeight="1">
      <c r="A13" s="17" t="s">
        <v>12</v>
      </c>
      <c r="B13" s="28" t="s">
        <v>61</v>
      </c>
      <c r="C13" s="28" t="s">
        <v>53</v>
      </c>
      <c r="D13" s="28">
        <v>30</v>
      </c>
      <c r="E13" s="19" t="s">
        <v>62</v>
      </c>
      <c r="F13" s="29">
        <f aca="true" t="shared" si="4" ref="F13:F17">SUM(G13:H13)</f>
        <v>15</v>
      </c>
      <c r="G13" s="29">
        <f t="shared" si="2"/>
        <v>6</v>
      </c>
      <c r="H13" s="29">
        <f t="shared" si="3"/>
        <v>9</v>
      </c>
      <c r="I13" s="29" t="s">
        <v>55</v>
      </c>
    </row>
    <row r="14" spans="1:9" ht="24" customHeight="1">
      <c r="A14" s="17"/>
      <c r="B14" s="28" t="s">
        <v>63</v>
      </c>
      <c r="C14" s="28" t="s">
        <v>57</v>
      </c>
      <c r="D14" s="28">
        <v>32</v>
      </c>
      <c r="E14" s="19" t="s">
        <v>64</v>
      </c>
      <c r="F14" s="29">
        <f t="shared" si="4"/>
        <v>16</v>
      </c>
      <c r="G14" s="29">
        <f t="shared" si="2"/>
        <v>6.4</v>
      </c>
      <c r="H14" s="29">
        <f t="shared" si="3"/>
        <v>9.6</v>
      </c>
      <c r="I14" s="29"/>
    </row>
    <row r="15" spans="1:9" ht="21.75" customHeight="1">
      <c r="A15" s="17" t="s">
        <v>65</v>
      </c>
      <c r="B15" s="28" t="s">
        <v>66</v>
      </c>
      <c r="C15" s="18" t="s">
        <v>53</v>
      </c>
      <c r="D15" s="28">
        <v>36</v>
      </c>
      <c r="E15" s="19" t="s">
        <v>67</v>
      </c>
      <c r="F15" s="29">
        <f>SUM(G15:H16)</f>
        <v>18</v>
      </c>
      <c r="G15" s="29">
        <f t="shared" si="2"/>
        <v>7.2</v>
      </c>
      <c r="H15" s="29">
        <f t="shared" si="3"/>
        <v>10.799999999999999</v>
      </c>
      <c r="I15" s="29" t="s">
        <v>55</v>
      </c>
    </row>
    <row r="16" spans="1:9" ht="21.75" customHeight="1">
      <c r="A16" s="17"/>
      <c r="B16" s="28"/>
      <c r="C16" s="21"/>
      <c r="D16" s="28"/>
      <c r="E16" s="19" t="s">
        <v>68</v>
      </c>
      <c r="F16" s="29"/>
      <c r="G16" s="29">
        <f t="shared" si="2"/>
        <v>0</v>
      </c>
      <c r="H16" s="29">
        <f t="shared" si="3"/>
        <v>0</v>
      </c>
      <c r="I16" s="29"/>
    </row>
    <row r="17" spans="1:9" ht="21.75" customHeight="1">
      <c r="A17" s="17"/>
      <c r="B17" s="17" t="s">
        <v>69</v>
      </c>
      <c r="C17" s="17" t="s">
        <v>57</v>
      </c>
      <c r="D17" s="17">
        <v>8</v>
      </c>
      <c r="E17" s="24" t="s">
        <v>70</v>
      </c>
      <c r="F17" s="29">
        <f t="shared" si="4"/>
        <v>4</v>
      </c>
      <c r="G17" s="29">
        <f t="shared" si="2"/>
        <v>1.6</v>
      </c>
      <c r="H17" s="29">
        <f t="shared" si="3"/>
        <v>2.4</v>
      </c>
      <c r="I17" s="29"/>
    </row>
    <row r="18" spans="1:9" ht="21.75" customHeight="1">
      <c r="A18" s="17"/>
      <c r="B18" s="17" t="s">
        <v>66</v>
      </c>
      <c r="C18" s="23" t="s">
        <v>57</v>
      </c>
      <c r="D18" s="17">
        <v>60</v>
      </c>
      <c r="E18" s="24" t="s">
        <v>71</v>
      </c>
      <c r="F18" s="29">
        <f>SUM(G18:H20)</f>
        <v>30</v>
      </c>
      <c r="G18" s="29">
        <f t="shared" si="2"/>
        <v>12</v>
      </c>
      <c r="H18" s="29">
        <f t="shared" si="3"/>
        <v>18</v>
      </c>
      <c r="I18" s="29"/>
    </row>
    <row r="19" spans="1:9" ht="21.75" customHeight="1">
      <c r="A19" s="17"/>
      <c r="B19" s="17"/>
      <c r="C19" s="26"/>
      <c r="D19" s="17"/>
      <c r="E19" s="24" t="s">
        <v>72</v>
      </c>
      <c r="F19" s="29"/>
      <c r="G19" s="29">
        <f t="shared" si="2"/>
        <v>0</v>
      </c>
      <c r="H19" s="29">
        <f t="shared" si="3"/>
        <v>0</v>
      </c>
      <c r="I19" s="29"/>
    </row>
    <row r="20" spans="1:9" ht="21.75" customHeight="1">
      <c r="A20" s="17"/>
      <c r="B20" s="17"/>
      <c r="C20" s="27"/>
      <c r="D20" s="17"/>
      <c r="E20" s="24" t="s">
        <v>73</v>
      </c>
      <c r="F20" s="29"/>
      <c r="G20" s="29">
        <f t="shared" si="2"/>
        <v>0</v>
      </c>
      <c r="H20" s="29">
        <f t="shared" si="3"/>
        <v>0</v>
      </c>
      <c r="I20" s="29"/>
    </row>
    <row r="21" spans="1:9" ht="21.75" customHeight="1">
      <c r="A21" s="17" t="s">
        <v>15</v>
      </c>
      <c r="B21" s="17" t="s">
        <v>74</v>
      </c>
      <c r="C21" s="17" t="s">
        <v>57</v>
      </c>
      <c r="D21" s="17">
        <v>14</v>
      </c>
      <c r="E21" s="24" t="s">
        <v>75</v>
      </c>
      <c r="F21" s="25">
        <f aca="true" t="shared" si="5" ref="F21:F34">SUM(G21:H21)</f>
        <v>7</v>
      </c>
      <c r="G21" s="25">
        <f t="shared" si="2"/>
        <v>2.8000000000000003</v>
      </c>
      <c r="H21" s="25">
        <f t="shared" si="3"/>
        <v>4.2</v>
      </c>
      <c r="I21" s="25"/>
    </row>
    <row r="22" spans="1:9" ht="21.75" customHeight="1">
      <c r="A22" s="17"/>
      <c r="B22" s="17" t="s">
        <v>76</v>
      </c>
      <c r="C22" s="23" t="s">
        <v>57</v>
      </c>
      <c r="D22" s="17">
        <v>16</v>
      </c>
      <c r="E22" s="24" t="s">
        <v>77</v>
      </c>
      <c r="F22" s="25">
        <f>SUM(G22:H23)</f>
        <v>8</v>
      </c>
      <c r="G22" s="25">
        <f t="shared" si="2"/>
        <v>3.2</v>
      </c>
      <c r="H22" s="25">
        <f t="shared" si="3"/>
        <v>4.8</v>
      </c>
      <c r="I22" s="25"/>
    </row>
    <row r="23" spans="1:9" ht="21.75" customHeight="1">
      <c r="A23" s="17"/>
      <c r="B23" s="17"/>
      <c r="C23" s="27"/>
      <c r="D23" s="17"/>
      <c r="E23" s="24" t="s">
        <v>78</v>
      </c>
      <c r="F23" s="25"/>
      <c r="G23" s="25">
        <f t="shared" si="2"/>
        <v>0</v>
      </c>
      <c r="H23" s="25">
        <f t="shared" si="3"/>
        <v>0</v>
      </c>
      <c r="I23" s="25"/>
    </row>
    <row r="24" spans="1:9" ht="21.75" customHeight="1">
      <c r="A24" s="17" t="s">
        <v>14</v>
      </c>
      <c r="B24" s="17" t="s">
        <v>79</v>
      </c>
      <c r="C24" s="17" t="s">
        <v>53</v>
      </c>
      <c r="D24" s="17">
        <v>20</v>
      </c>
      <c r="E24" s="24" t="s">
        <v>80</v>
      </c>
      <c r="F24" s="25">
        <f t="shared" si="5"/>
        <v>10</v>
      </c>
      <c r="G24" s="25">
        <f t="shared" si="2"/>
        <v>4</v>
      </c>
      <c r="H24" s="25">
        <f t="shared" si="3"/>
        <v>6</v>
      </c>
      <c r="I24" s="25"/>
    </row>
    <row r="25" spans="1:9" ht="21.75" customHeight="1">
      <c r="A25" s="17"/>
      <c r="B25" s="17" t="s">
        <v>81</v>
      </c>
      <c r="C25" s="17" t="s">
        <v>57</v>
      </c>
      <c r="D25" s="17">
        <v>20</v>
      </c>
      <c r="E25" s="24" t="s">
        <v>82</v>
      </c>
      <c r="F25" s="25">
        <f t="shared" si="5"/>
        <v>10</v>
      </c>
      <c r="G25" s="25">
        <f t="shared" si="2"/>
        <v>4</v>
      </c>
      <c r="H25" s="25">
        <f t="shared" si="3"/>
        <v>6</v>
      </c>
      <c r="I25" s="25"/>
    </row>
    <row r="26" spans="1:9" ht="24" customHeight="1">
      <c r="A26" s="30" t="s">
        <v>16</v>
      </c>
      <c r="B26" s="17" t="s">
        <v>83</v>
      </c>
      <c r="C26" s="17" t="s">
        <v>57</v>
      </c>
      <c r="D26" s="17">
        <v>35</v>
      </c>
      <c r="E26" s="24" t="s">
        <v>84</v>
      </c>
      <c r="F26" s="25">
        <f t="shared" si="5"/>
        <v>17.5</v>
      </c>
      <c r="G26" s="25">
        <f t="shared" si="2"/>
        <v>7</v>
      </c>
      <c r="H26" s="25">
        <f t="shared" si="3"/>
        <v>10.5</v>
      </c>
      <c r="I26" s="25"/>
    </row>
    <row r="27" spans="1:255" s="2" customFormat="1" ht="33" customHeight="1">
      <c r="A27" s="11" t="s">
        <v>19</v>
      </c>
      <c r="B27" s="12"/>
      <c r="C27" s="13"/>
      <c r="D27" s="8">
        <f aca="true" t="shared" si="6" ref="D27:H27">SUM(D28:D34)</f>
        <v>151</v>
      </c>
      <c r="E27" s="31"/>
      <c r="F27" s="15">
        <f t="shared" si="5"/>
        <v>75.5</v>
      </c>
      <c r="G27" s="16">
        <f t="shared" si="6"/>
        <v>30.2</v>
      </c>
      <c r="H27" s="16">
        <f t="shared" si="6"/>
        <v>45.3</v>
      </c>
      <c r="I27" s="16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9" ht="24" customHeight="1">
      <c r="A28" s="17" t="s">
        <v>20</v>
      </c>
      <c r="B28" s="17" t="s">
        <v>85</v>
      </c>
      <c r="C28" s="17" t="s">
        <v>57</v>
      </c>
      <c r="D28" s="17">
        <v>34</v>
      </c>
      <c r="E28" s="24" t="s">
        <v>86</v>
      </c>
      <c r="F28" s="29">
        <f t="shared" si="5"/>
        <v>17</v>
      </c>
      <c r="G28" s="29">
        <f t="shared" si="2"/>
        <v>6.800000000000001</v>
      </c>
      <c r="H28" s="29">
        <f t="shared" si="3"/>
        <v>10.2</v>
      </c>
      <c r="I28" s="29"/>
    </row>
    <row r="29" spans="1:9" ht="24" customHeight="1">
      <c r="A29" s="17"/>
      <c r="B29" s="17" t="s">
        <v>87</v>
      </c>
      <c r="C29" s="23" t="s">
        <v>57</v>
      </c>
      <c r="D29" s="17">
        <v>6</v>
      </c>
      <c r="E29" s="24" t="s">
        <v>88</v>
      </c>
      <c r="F29" s="29">
        <f t="shared" si="5"/>
        <v>3</v>
      </c>
      <c r="G29" s="29">
        <f t="shared" si="2"/>
        <v>1.2000000000000002</v>
      </c>
      <c r="H29" s="29">
        <f t="shared" si="3"/>
        <v>1.7999999999999998</v>
      </c>
      <c r="I29" s="29"/>
    </row>
    <row r="30" spans="1:9" ht="24" customHeight="1">
      <c r="A30" s="17"/>
      <c r="B30" s="17"/>
      <c r="C30" s="27"/>
      <c r="D30" s="17">
        <v>15</v>
      </c>
      <c r="E30" s="24" t="s">
        <v>89</v>
      </c>
      <c r="F30" s="25">
        <f t="shared" si="5"/>
        <v>7.5</v>
      </c>
      <c r="G30" s="25">
        <f t="shared" si="2"/>
        <v>3</v>
      </c>
      <c r="H30" s="25">
        <f t="shared" si="3"/>
        <v>4.5</v>
      </c>
      <c r="I30" s="25"/>
    </row>
    <row r="31" spans="1:9" ht="24">
      <c r="A31" s="17"/>
      <c r="B31" s="30" t="s">
        <v>90</v>
      </c>
      <c r="C31" s="30" t="s">
        <v>53</v>
      </c>
      <c r="D31" s="17">
        <v>16</v>
      </c>
      <c r="E31" s="24" t="s">
        <v>91</v>
      </c>
      <c r="F31" s="25">
        <f t="shared" si="5"/>
        <v>8</v>
      </c>
      <c r="G31" s="25">
        <f t="shared" si="2"/>
        <v>3.2</v>
      </c>
      <c r="H31" s="25">
        <f t="shared" si="3"/>
        <v>4.8</v>
      </c>
      <c r="I31" s="25"/>
    </row>
    <row r="32" spans="1:9" ht="14.25">
      <c r="A32" s="17" t="s">
        <v>21</v>
      </c>
      <c r="B32" s="17" t="s">
        <v>92</v>
      </c>
      <c r="C32" s="17" t="s">
        <v>57</v>
      </c>
      <c r="D32" s="28">
        <v>30</v>
      </c>
      <c r="E32" s="24" t="s">
        <v>93</v>
      </c>
      <c r="F32" s="29">
        <f t="shared" si="5"/>
        <v>15</v>
      </c>
      <c r="G32" s="29">
        <f t="shared" si="2"/>
        <v>6</v>
      </c>
      <c r="H32" s="29">
        <f t="shared" si="3"/>
        <v>9</v>
      </c>
      <c r="I32" s="29"/>
    </row>
    <row r="33" spans="1:9" ht="14.25">
      <c r="A33" s="17" t="s">
        <v>22</v>
      </c>
      <c r="B33" s="17" t="s">
        <v>94</v>
      </c>
      <c r="C33" s="17" t="s">
        <v>57</v>
      </c>
      <c r="D33" s="17">
        <v>21</v>
      </c>
      <c r="E33" s="24" t="s">
        <v>95</v>
      </c>
      <c r="F33" s="25">
        <f t="shared" si="5"/>
        <v>10.5</v>
      </c>
      <c r="G33" s="25">
        <f t="shared" si="2"/>
        <v>4.2</v>
      </c>
      <c r="H33" s="25">
        <f t="shared" si="3"/>
        <v>6.3</v>
      </c>
      <c r="I33" s="25"/>
    </row>
    <row r="34" spans="1:9" ht="24" customHeight="1">
      <c r="A34" s="32" t="s">
        <v>23</v>
      </c>
      <c r="B34" s="32" t="s">
        <v>96</v>
      </c>
      <c r="C34" s="32" t="s">
        <v>57</v>
      </c>
      <c r="D34" s="32">
        <v>29</v>
      </c>
      <c r="E34" s="33" t="s">
        <v>97</v>
      </c>
      <c r="F34" s="34">
        <f t="shared" si="5"/>
        <v>14.5</v>
      </c>
      <c r="G34" s="34">
        <f t="shared" si="2"/>
        <v>5.800000000000001</v>
      </c>
      <c r="H34" s="34">
        <f t="shared" si="3"/>
        <v>8.7</v>
      </c>
      <c r="I34" s="34"/>
    </row>
    <row r="35" spans="1:9" ht="24" customHeight="1">
      <c r="A35" s="35" t="s">
        <v>6</v>
      </c>
      <c r="B35" s="35"/>
      <c r="C35" s="35"/>
      <c r="D35" s="35"/>
      <c r="E35" s="36"/>
      <c r="F35" s="37">
        <f aca="true" t="shared" si="7" ref="F35:H35">F27+F7</f>
        <v>237</v>
      </c>
      <c r="G35" s="37">
        <f t="shared" si="7"/>
        <v>94.8</v>
      </c>
      <c r="H35" s="37">
        <f t="shared" si="7"/>
        <v>142.2</v>
      </c>
      <c r="I35" s="37"/>
    </row>
    <row r="37" ht="14.25">
      <c r="A37" s="3" t="s">
        <v>98</v>
      </c>
    </row>
  </sheetData>
  <sheetProtection/>
  <mergeCells count="56">
    <mergeCell ref="A2:I2"/>
    <mergeCell ref="H3:I3"/>
    <mergeCell ref="F4:H4"/>
    <mergeCell ref="A7:C7"/>
    <mergeCell ref="A27:C27"/>
    <mergeCell ref="A35:E35"/>
    <mergeCell ref="A4:A6"/>
    <mergeCell ref="A8:A12"/>
    <mergeCell ref="A13:A14"/>
    <mergeCell ref="A15:A20"/>
    <mergeCell ref="A21:A23"/>
    <mergeCell ref="A24:A25"/>
    <mergeCell ref="A28:A31"/>
    <mergeCell ref="B4:B6"/>
    <mergeCell ref="B8:B9"/>
    <mergeCell ref="B10:B12"/>
    <mergeCell ref="B15:B16"/>
    <mergeCell ref="B18:B20"/>
    <mergeCell ref="B22:B23"/>
    <mergeCell ref="B29:B30"/>
    <mergeCell ref="C4:C6"/>
    <mergeCell ref="C8:C9"/>
    <mergeCell ref="C10:C12"/>
    <mergeCell ref="C15:C16"/>
    <mergeCell ref="C18:C20"/>
    <mergeCell ref="C22:C23"/>
    <mergeCell ref="C29:C30"/>
    <mergeCell ref="D4:D6"/>
    <mergeCell ref="D8:D9"/>
    <mergeCell ref="D10:D12"/>
    <mergeCell ref="D15:D16"/>
    <mergeCell ref="D18:D20"/>
    <mergeCell ref="D22:D23"/>
    <mergeCell ref="E4:E6"/>
    <mergeCell ref="F5:F6"/>
    <mergeCell ref="F8:F9"/>
    <mergeCell ref="F10:F12"/>
    <mergeCell ref="F15:F16"/>
    <mergeCell ref="F18:F20"/>
    <mergeCell ref="F22:F23"/>
    <mergeCell ref="G8:G9"/>
    <mergeCell ref="G10:G12"/>
    <mergeCell ref="G15:G16"/>
    <mergeCell ref="G18:G20"/>
    <mergeCell ref="G22:G23"/>
    <mergeCell ref="H8:H9"/>
    <mergeCell ref="H10:H12"/>
    <mergeCell ref="H15:H16"/>
    <mergeCell ref="H18:H20"/>
    <mergeCell ref="H22:H23"/>
    <mergeCell ref="I4:I6"/>
    <mergeCell ref="I8:I9"/>
    <mergeCell ref="I10:I12"/>
    <mergeCell ref="I15:I16"/>
    <mergeCell ref="I18:I20"/>
    <mergeCell ref="I22:I23"/>
  </mergeCells>
  <printOptions horizontalCentered="1"/>
  <pageMargins left="0.3576388888888889" right="0.16111111111111112" top="0.40902777777777777" bottom="0.4597222222222222" header="0.3" footer="0.28958333333333336"/>
  <pageSetup fitToHeight="2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陈俊</cp:lastModifiedBy>
  <cp:lastPrinted>2019-04-12T10:20:27Z</cp:lastPrinted>
  <dcterms:created xsi:type="dcterms:W3CDTF">2019-03-27T02:31:35Z</dcterms:created>
  <dcterms:modified xsi:type="dcterms:W3CDTF">2019-05-16T09:41:17Z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